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330"/>
  <workbookPr defaultThemeVersion="124226"/>
  <mc:AlternateContent xmlns:mc="http://schemas.openxmlformats.org/markup-compatibility/2006">
    <mc:Choice Requires="x15">
      <x15ac:absPath xmlns:x15ac="http://schemas.microsoft.com/office/spreadsheetml/2010/11/ac" url="D:\POSAO\Postupci nabave\Javna nabava\Rekonstrukcija Montovjerne\Izvodenje radova Montovjerna\"/>
    </mc:Choice>
  </mc:AlternateContent>
  <xr:revisionPtr revIDLastSave="0" documentId="10_ncr:8100000_{D06517D7-4AB7-481C-877C-540F17B6F5CF}" xr6:coauthVersionLast="33" xr6:coauthVersionMax="33" xr10:uidLastSave="{00000000-0000-0000-0000-000000000000}"/>
  <bookViews>
    <workbookView xWindow="0" yWindow="0" windowWidth="16275" windowHeight="12555" xr2:uid="{00000000-000D-0000-FFFF-FFFF00000000}"/>
  </bookViews>
  <sheets>
    <sheet name="List1" sheetId="1" r:id="rId1"/>
    <sheet name="Sheet1" sheetId="2" r:id="rId2"/>
  </sheets>
  <definedNames>
    <definedName name="_xlnm.Print_Area" localSheetId="0">List1!$A$1:$F$7911</definedName>
  </definedNames>
  <calcPr calcId="162913"/>
</workbook>
</file>

<file path=xl/calcChain.xml><?xml version="1.0" encoding="utf-8"?>
<calcChain xmlns="http://schemas.openxmlformats.org/spreadsheetml/2006/main">
  <c r="F3275" i="1" l="1"/>
  <c r="F3228" i="1"/>
  <c r="F3229" i="1"/>
  <c r="F3230" i="1"/>
  <c r="F3231" i="1"/>
  <c r="F3232" i="1"/>
  <c r="F3233" i="1"/>
  <c r="F3234" i="1"/>
  <c r="F3235" i="1"/>
  <c r="F3236" i="1"/>
  <c r="F3237" i="1"/>
  <c r="F3238" i="1"/>
  <c r="F3239" i="1"/>
  <c r="F3240" i="1"/>
  <c r="F3241" i="1"/>
  <c r="F3227" i="1"/>
  <c r="F114" i="1" l="1"/>
  <c r="F6257" i="1" l="1"/>
  <c r="F6256" i="1"/>
  <c r="F6673" i="1"/>
  <c r="F6672" i="1"/>
  <c r="F6681" i="1"/>
  <c r="F6680" i="1"/>
  <c r="F7796" i="1" l="1"/>
  <c r="F7797" i="1"/>
  <c r="F7798" i="1"/>
  <c r="F7799" i="1"/>
  <c r="F7800" i="1"/>
  <c r="F7801" i="1"/>
  <c r="F7802" i="1"/>
  <c r="F7803" i="1"/>
  <c r="F7804" i="1"/>
  <c r="F7805" i="1"/>
  <c r="F7806" i="1"/>
  <c r="F7807" i="1"/>
  <c r="F7808" i="1"/>
  <c r="F7809" i="1"/>
  <c r="F7810" i="1"/>
  <c r="F7811" i="1"/>
  <c r="F7812" i="1"/>
  <c r="F7813" i="1"/>
  <c r="F7814" i="1"/>
  <c r="F7815" i="1"/>
  <c r="F7816" i="1"/>
  <c r="F7817" i="1"/>
  <c r="F7818" i="1"/>
  <c r="F7819" i="1"/>
  <c r="F7820" i="1"/>
  <c r="F7821" i="1"/>
  <c r="F7822" i="1"/>
  <c r="F7823" i="1"/>
  <c r="F7824" i="1"/>
  <c r="F7825" i="1"/>
  <c r="F7826" i="1"/>
  <c r="F7827" i="1"/>
  <c r="F7828" i="1"/>
  <c r="F7829" i="1"/>
  <c r="F7830" i="1"/>
  <c r="F7831" i="1"/>
  <c r="F7832" i="1"/>
  <c r="F7833" i="1"/>
  <c r="F7834" i="1"/>
  <c r="F7835" i="1"/>
  <c r="F7836" i="1"/>
  <c r="F7837" i="1"/>
  <c r="F7838" i="1"/>
  <c r="F7839" i="1"/>
  <c r="F7840" i="1"/>
  <c r="F7841" i="1"/>
  <c r="F7842" i="1"/>
  <c r="F7843" i="1"/>
  <c r="F7844" i="1"/>
  <c r="F7845" i="1"/>
  <c r="F7846" i="1"/>
  <c r="F7847" i="1"/>
  <c r="F7848" i="1"/>
  <c r="F7849" i="1"/>
  <c r="F7850" i="1"/>
  <c r="F7851" i="1"/>
  <c r="F7852" i="1"/>
  <c r="F7853" i="1"/>
  <c r="F7854" i="1"/>
  <c r="F7855" i="1"/>
  <c r="F7856" i="1"/>
  <c r="F7857" i="1"/>
  <c r="F7858" i="1"/>
  <c r="F7859" i="1"/>
  <c r="F7860" i="1"/>
  <c r="F7861" i="1"/>
  <c r="F7862" i="1"/>
  <c r="F7863" i="1"/>
  <c r="F7864" i="1"/>
  <c r="F7865" i="1"/>
  <c r="F7866" i="1"/>
  <c r="F7867" i="1"/>
  <c r="F7868" i="1"/>
  <c r="F7869" i="1"/>
  <c r="F7870" i="1"/>
  <c r="F7871" i="1"/>
  <c r="F7872" i="1"/>
  <c r="F7873" i="1"/>
  <c r="F7874" i="1"/>
  <c r="F7875" i="1"/>
  <c r="F7876" i="1"/>
  <c r="F7877" i="1"/>
  <c r="F7878" i="1"/>
  <c r="F7879" i="1"/>
  <c r="F7880" i="1"/>
  <c r="F7881" i="1"/>
  <c r="F7882" i="1"/>
  <c r="F7883" i="1"/>
  <c r="F7884" i="1"/>
  <c r="F7885" i="1"/>
  <c r="F7886" i="1"/>
  <c r="F7887" i="1"/>
  <c r="F7888" i="1"/>
  <c r="F7889" i="1"/>
  <c r="F7890" i="1"/>
  <c r="F7891" i="1"/>
  <c r="F7892" i="1"/>
  <c r="F7893" i="1"/>
  <c r="F7894" i="1"/>
  <c r="F7895" i="1"/>
  <c r="F7896" i="1"/>
  <c r="F7897" i="1"/>
  <c r="F7898" i="1"/>
  <c r="F7899" i="1"/>
  <c r="F7900" i="1"/>
  <c r="F7901" i="1"/>
  <c r="F7902" i="1"/>
  <c r="F7903" i="1"/>
  <c r="F7904" i="1"/>
  <c r="F7795" i="1"/>
  <c r="F7614" i="1"/>
  <c r="F7615" i="1"/>
  <c r="F7616" i="1"/>
  <c r="F7617" i="1"/>
  <c r="F7618" i="1"/>
  <c r="F7619" i="1"/>
  <c r="F7620" i="1"/>
  <c r="F7621" i="1"/>
  <c r="F7622" i="1"/>
  <c r="F7623" i="1"/>
  <c r="F7624" i="1"/>
  <c r="F7625" i="1"/>
  <c r="F7626" i="1"/>
  <c r="F7627" i="1"/>
  <c r="F7628" i="1"/>
  <c r="F7629" i="1"/>
  <c r="F7630" i="1"/>
  <c r="F7631" i="1"/>
  <c r="F7632" i="1"/>
  <c r="F7633" i="1"/>
  <c r="F7634" i="1"/>
  <c r="F7635" i="1"/>
  <c r="F7636" i="1"/>
  <c r="F7637" i="1"/>
  <c r="F7638" i="1"/>
  <c r="F7639" i="1"/>
  <c r="F7640" i="1"/>
  <c r="F7641" i="1"/>
  <c r="F7642" i="1"/>
  <c r="F7643" i="1"/>
  <c r="F7644" i="1"/>
  <c r="F7645" i="1"/>
  <c r="F7646" i="1"/>
  <c r="F7647" i="1"/>
  <c r="F7648" i="1"/>
  <c r="F7649" i="1"/>
  <c r="F7650" i="1"/>
  <c r="F7651" i="1"/>
  <c r="F7652" i="1"/>
  <c r="F7653" i="1"/>
  <c r="F7654" i="1"/>
  <c r="F7655" i="1"/>
  <c r="F7656" i="1"/>
  <c r="F7657" i="1"/>
  <c r="F7658" i="1"/>
  <c r="F7659" i="1"/>
  <c r="F7660" i="1"/>
  <c r="F7661" i="1"/>
  <c r="F7663" i="1"/>
  <c r="F7664" i="1"/>
  <c r="F7665" i="1"/>
  <c r="F7666" i="1"/>
  <c r="F7667" i="1"/>
  <c r="F7668" i="1"/>
  <c r="F7669" i="1"/>
  <c r="F7670" i="1"/>
  <c r="F7671" i="1"/>
  <c r="F7672" i="1"/>
  <c r="F7673" i="1"/>
  <c r="F7674" i="1"/>
  <c r="F7675" i="1"/>
  <c r="F7676" i="1"/>
  <c r="F7677" i="1"/>
  <c r="F7678" i="1"/>
  <c r="F7679" i="1"/>
  <c r="F7680" i="1"/>
  <c r="F7681" i="1"/>
  <c r="F7682" i="1"/>
  <c r="F7683" i="1"/>
  <c r="F7684" i="1"/>
  <c r="F7685" i="1"/>
  <c r="F7686" i="1"/>
  <c r="F7687" i="1"/>
  <c r="F7688" i="1"/>
  <c r="F7689" i="1"/>
  <c r="F7690" i="1"/>
  <c r="F7691" i="1"/>
  <c r="F7692" i="1"/>
  <c r="F7693" i="1"/>
  <c r="F7694" i="1"/>
  <c r="F7695" i="1"/>
  <c r="F7696" i="1"/>
  <c r="F7697" i="1"/>
  <c r="F7698" i="1"/>
  <c r="F7699" i="1"/>
  <c r="F7700" i="1"/>
  <c r="F7701" i="1"/>
  <c r="F7702" i="1"/>
  <c r="F7703" i="1"/>
  <c r="F7704" i="1"/>
  <c r="F7705" i="1"/>
  <c r="F7706" i="1"/>
  <c r="F7707" i="1"/>
  <c r="F7708" i="1"/>
  <c r="F7709" i="1"/>
  <c r="F7710" i="1"/>
  <c r="F7711" i="1"/>
  <c r="F7712" i="1"/>
  <c r="F7713" i="1"/>
  <c r="F7714" i="1"/>
  <c r="F7715" i="1"/>
  <c r="F7716" i="1"/>
  <c r="F7717" i="1"/>
  <c r="F7718" i="1"/>
  <c r="F7719" i="1"/>
  <c r="F7720" i="1"/>
  <c r="F7721" i="1"/>
  <c r="F7722" i="1"/>
  <c r="F7723" i="1"/>
  <c r="F7724" i="1"/>
  <c r="F7725" i="1"/>
  <c r="F7726" i="1"/>
  <c r="F7727" i="1"/>
  <c r="F7728" i="1"/>
  <c r="F7729" i="1"/>
  <c r="F7730" i="1"/>
  <c r="F7731" i="1"/>
  <c r="F7732" i="1"/>
  <c r="F7733" i="1"/>
  <c r="F7734" i="1"/>
  <c r="F7735" i="1"/>
  <c r="F7736" i="1"/>
  <c r="F7737" i="1"/>
  <c r="F7738" i="1"/>
  <c r="F7739" i="1"/>
  <c r="F7740" i="1"/>
  <c r="F7741" i="1"/>
  <c r="F7742" i="1"/>
  <c r="F7743" i="1"/>
  <c r="F7744" i="1"/>
  <c r="F7745" i="1"/>
  <c r="F7746" i="1"/>
  <c r="F7747" i="1"/>
  <c r="F7748" i="1"/>
  <c r="F7749" i="1"/>
  <c r="F7750" i="1"/>
  <c r="F7751" i="1"/>
  <c r="F7752" i="1"/>
  <c r="F7753" i="1"/>
  <c r="F7754" i="1"/>
  <c r="F7755" i="1"/>
  <c r="F7756" i="1"/>
  <c r="F7757" i="1"/>
  <c r="F7758" i="1"/>
  <c r="F7759" i="1"/>
  <c r="F7760" i="1"/>
  <c r="F7761" i="1"/>
  <c r="F7762" i="1"/>
  <c r="F7763" i="1"/>
  <c r="F7764" i="1"/>
  <c r="F7765" i="1"/>
  <c r="F7766" i="1"/>
  <c r="F7767" i="1"/>
  <c r="F7768" i="1"/>
  <c r="F7769" i="1"/>
  <c r="F7770" i="1"/>
  <c r="F7771" i="1"/>
  <c r="F7772" i="1"/>
  <c r="F7773" i="1"/>
  <c r="F7774" i="1"/>
  <c r="F7775" i="1"/>
  <c r="F7776" i="1"/>
  <c r="F7613" i="1"/>
  <c r="F7219" i="1"/>
  <c r="F7220" i="1"/>
  <c r="F7221" i="1"/>
  <c r="F7222" i="1"/>
  <c r="F7223" i="1"/>
  <c r="F7224" i="1"/>
  <c r="F7225" i="1"/>
  <c r="F7226" i="1"/>
  <c r="F7227" i="1"/>
  <c r="F7228" i="1"/>
  <c r="F7229" i="1"/>
  <c r="F7230" i="1"/>
  <c r="F7231" i="1"/>
  <c r="F7232" i="1"/>
  <c r="F7233" i="1"/>
  <c r="F7234" i="1"/>
  <c r="F7235" i="1"/>
  <c r="F7236" i="1"/>
  <c r="F7237" i="1"/>
  <c r="F7238" i="1"/>
  <c r="F7239" i="1"/>
  <c r="F7240" i="1"/>
  <c r="F7241" i="1"/>
  <c r="F7242" i="1"/>
  <c r="F7243" i="1"/>
  <c r="F7244" i="1"/>
  <c r="F7245" i="1"/>
  <c r="F7246" i="1"/>
  <c r="F7247" i="1"/>
  <c r="F7248" i="1"/>
  <c r="F7249" i="1"/>
  <c r="F7250" i="1"/>
  <c r="F7251" i="1"/>
  <c r="F7252" i="1"/>
  <c r="F7253" i="1"/>
  <c r="F7254" i="1"/>
  <c r="F7255" i="1"/>
  <c r="F7256" i="1"/>
  <c r="F7257" i="1"/>
  <c r="F7258" i="1"/>
  <c r="F7259" i="1"/>
  <c r="F7260" i="1"/>
  <c r="F7261" i="1"/>
  <c r="F7262" i="1"/>
  <c r="F7263" i="1"/>
  <c r="F7264" i="1"/>
  <c r="F7265" i="1"/>
  <c r="F7266" i="1"/>
  <c r="F7267" i="1"/>
  <c r="F7268" i="1"/>
  <c r="F7269" i="1"/>
  <c r="F7270" i="1"/>
  <c r="F7271" i="1"/>
  <c r="F7272" i="1"/>
  <c r="F7273" i="1"/>
  <c r="F7274" i="1"/>
  <c r="F7275" i="1"/>
  <c r="F7276" i="1"/>
  <c r="F7277" i="1"/>
  <c r="F7278" i="1"/>
  <c r="F7279" i="1"/>
  <c r="F7280" i="1"/>
  <c r="F7281" i="1"/>
  <c r="F7282" i="1"/>
  <c r="F7283" i="1"/>
  <c r="F7284" i="1"/>
  <c r="F7285" i="1"/>
  <c r="F7286" i="1"/>
  <c r="F7287" i="1"/>
  <c r="F7288" i="1"/>
  <c r="F7289" i="1"/>
  <c r="F7290" i="1"/>
  <c r="F7291" i="1"/>
  <c r="F7292" i="1"/>
  <c r="F7293" i="1"/>
  <c r="F7294" i="1"/>
  <c r="F7295" i="1"/>
  <c r="F7296" i="1"/>
  <c r="F7297" i="1"/>
  <c r="F7298" i="1"/>
  <c r="F7299" i="1"/>
  <c r="F7300" i="1"/>
  <c r="F7301" i="1"/>
  <c r="F7302" i="1"/>
  <c r="F7303" i="1"/>
  <c r="F7304" i="1"/>
  <c r="F7305" i="1"/>
  <c r="F7306" i="1"/>
  <c r="F7307" i="1"/>
  <c r="F7308" i="1"/>
  <c r="F7309" i="1"/>
  <c r="F7310" i="1"/>
  <c r="F7311" i="1"/>
  <c r="F7312" i="1"/>
  <c r="F7313" i="1"/>
  <c r="F7314" i="1"/>
  <c r="F7315" i="1"/>
  <c r="F7316" i="1"/>
  <c r="F7317" i="1"/>
  <c r="F7318" i="1"/>
  <c r="F7319" i="1"/>
  <c r="F7320" i="1"/>
  <c r="F7321" i="1"/>
  <c r="F7322" i="1"/>
  <c r="F7323" i="1"/>
  <c r="F7324" i="1"/>
  <c r="F7325" i="1"/>
  <c r="F7326" i="1"/>
  <c r="F7327" i="1"/>
  <c r="F7328" i="1"/>
  <c r="F7329" i="1"/>
  <c r="F7330" i="1"/>
  <c r="F7331" i="1"/>
  <c r="F7332" i="1"/>
  <c r="F7333" i="1"/>
  <c r="F7334" i="1"/>
  <c r="F7335" i="1"/>
  <c r="F7336" i="1"/>
  <c r="F7337" i="1"/>
  <c r="F7338" i="1"/>
  <c r="F7339" i="1"/>
  <c r="F7340" i="1"/>
  <c r="F7341" i="1"/>
  <c r="F7342" i="1"/>
  <c r="F7343" i="1"/>
  <c r="F7344" i="1"/>
  <c r="F7345" i="1"/>
  <c r="F7346" i="1"/>
  <c r="F7347" i="1"/>
  <c r="F7348" i="1"/>
  <c r="F7349" i="1"/>
  <c r="F7350" i="1"/>
  <c r="F7351" i="1"/>
  <c r="F7352" i="1"/>
  <c r="F7353" i="1"/>
  <c r="F7354" i="1"/>
  <c r="F7355" i="1"/>
  <c r="F7356" i="1"/>
  <c r="F7357" i="1"/>
  <c r="F7358" i="1"/>
  <c r="F7359" i="1"/>
  <c r="F7360" i="1"/>
  <c r="F7361" i="1"/>
  <c r="F7362" i="1"/>
  <c r="F7363" i="1"/>
  <c r="F7364" i="1"/>
  <c r="F7365" i="1"/>
  <c r="F7366" i="1"/>
  <c r="F7367" i="1"/>
  <c r="F7368" i="1"/>
  <c r="F7369" i="1"/>
  <c r="F7370" i="1"/>
  <c r="F7371" i="1"/>
  <c r="F7372" i="1"/>
  <c r="F7373" i="1"/>
  <c r="F7374" i="1"/>
  <c r="F7375" i="1"/>
  <c r="F7376" i="1"/>
  <c r="F7377" i="1"/>
  <c r="F7378" i="1"/>
  <c r="F7379" i="1"/>
  <c r="F7380" i="1"/>
  <c r="F7381" i="1"/>
  <c r="F7382" i="1"/>
  <c r="F7383" i="1"/>
  <c r="F7384" i="1"/>
  <c r="F7385" i="1"/>
  <c r="F7386" i="1"/>
  <c r="F7387" i="1"/>
  <c r="F7388" i="1"/>
  <c r="F7389" i="1"/>
  <c r="F7390" i="1"/>
  <c r="F7391" i="1"/>
  <c r="F7392" i="1"/>
  <c r="F7393" i="1"/>
  <c r="F7394" i="1"/>
  <c r="F7395" i="1"/>
  <c r="F7396" i="1"/>
  <c r="F7397" i="1"/>
  <c r="F7398" i="1"/>
  <c r="F7399" i="1"/>
  <c r="F7400" i="1"/>
  <c r="F7401" i="1"/>
  <c r="F7402" i="1"/>
  <c r="F7403" i="1"/>
  <c r="F7404" i="1"/>
  <c r="F7405" i="1"/>
  <c r="F7406" i="1"/>
  <c r="F7407" i="1"/>
  <c r="F7408" i="1"/>
  <c r="F7409" i="1"/>
  <c r="F7410" i="1"/>
  <c r="F7411" i="1"/>
  <c r="F7412" i="1"/>
  <c r="F7413" i="1"/>
  <c r="F7414" i="1"/>
  <c r="F7415" i="1"/>
  <c r="F7416" i="1"/>
  <c r="F7417" i="1"/>
  <c r="F7418" i="1"/>
  <c r="F7419" i="1"/>
  <c r="F7420" i="1"/>
  <c r="F7421" i="1"/>
  <c r="F7422" i="1"/>
  <c r="F7423" i="1"/>
  <c r="F7424" i="1"/>
  <c r="F7425" i="1"/>
  <c r="F7426" i="1"/>
  <c r="F7427" i="1"/>
  <c r="F7428" i="1"/>
  <c r="F7429" i="1"/>
  <c r="F7430" i="1"/>
  <c r="F7431" i="1"/>
  <c r="F7432" i="1"/>
  <c r="F7433" i="1"/>
  <c r="F7434" i="1"/>
  <c r="F7435" i="1"/>
  <c r="F7436" i="1"/>
  <c r="F7437" i="1"/>
  <c r="F7438" i="1"/>
  <c r="F7439" i="1"/>
  <c r="F7440" i="1"/>
  <c r="F7441" i="1"/>
  <c r="F7442" i="1"/>
  <c r="F7443" i="1"/>
  <c r="F7444" i="1"/>
  <c r="F7445" i="1"/>
  <c r="F7446" i="1"/>
  <c r="F7447" i="1"/>
  <c r="F7448" i="1"/>
  <c r="F7449" i="1"/>
  <c r="F7450" i="1"/>
  <c r="F7451" i="1"/>
  <c r="F7452" i="1"/>
  <c r="F7453" i="1"/>
  <c r="F7454" i="1"/>
  <c r="F7455" i="1"/>
  <c r="F7456" i="1"/>
  <c r="F7457" i="1"/>
  <c r="F7458" i="1"/>
  <c r="F7459" i="1"/>
  <c r="F7460" i="1"/>
  <c r="F7461" i="1"/>
  <c r="F7462" i="1"/>
  <c r="F7463" i="1"/>
  <c r="F7464" i="1"/>
  <c r="F7465" i="1"/>
  <c r="F7466" i="1"/>
  <c r="F7467" i="1"/>
  <c r="F7468" i="1"/>
  <c r="F7469" i="1"/>
  <c r="F7470" i="1"/>
  <c r="F7471" i="1"/>
  <c r="F7472" i="1"/>
  <c r="F7473" i="1"/>
  <c r="F7474" i="1"/>
  <c r="F7475" i="1"/>
  <c r="F7476" i="1"/>
  <c r="F7477" i="1"/>
  <c r="F7478" i="1"/>
  <c r="F7479" i="1"/>
  <c r="F7480" i="1"/>
  <c r="F7481" i="1"/>
  <c r="F7482" i="1"/>
  <c r="F7483" i="1"/>
  <c r="F7484" i="1"/>
  <c r="F7485" i="1"/>
  <c r="F7486" i="1"/>
  <c r="F7487" i="1"/>
  <c r="F7488" i="1"/>
  <c r="F7489" i="1"/>
  <c r="F7490" i="1"/>
  <c r="F7491" i="1"/>
  <c r="F7492" i="1"/>
  <c r="F7493" i="1"/>
  <c r="F7494" i="1"/>
  <c r="F7495" i="1"/>
  <c r="F7496" i="1"/>
  <c r="F7497" i="1"/>
  <c r="F7498" i="1"/>
  <c r="F7499" i="1"/>
  <c r="F7500" i="1"/>
  <c r="F7501" i="1"/>
  <c r="F7502" i="1"/>
  <c r="F7503" i="1"/>
  <c r="F7504" i="1"/>
  <c r="F7505" i="1"/>
  <c r="F7506" i="1"/>
  <c r="F7507" i="1"/>
  <c r="F7508" i="1"/>
  <c r="F7509" i="1"/>
  <c r="F7510" i="1"/>
  <c r="F7511" i="1"/>
  <c r="F7512" i="1"/>
  <c r="F7513" i="1"/>
  <c r="F7514" i="1"/>
  <c r="F7515" i="1"/>
  <c r="F7516" i="1"/>
  <c r="F7517" i="1"/>
  <c r="F7518" i="1"/>
  <c r="F7519" i="1"/>
  <c r="F7520" i="1"/>
  <c r="F7521" i="1"/>
  <c r="F7522" i="1"/>
  <c r="F7523" i="1"/>
  <c r="F7524" i="1"/>
  <c r="F7525" i="1"/>
  <c r="F7526" i="1"/>
  <c r="F7527" i="1"/>
  <c r="F7528" i="1"/>
  <c r="F7529" i="1"/>
  <c r="F7530" i="1"/>
  <c r="F7531" i="1"/>
  <c r="F7532" i="1"/>
  <c r="F7533" i="1"/>
  <c r="F7534" i="1"/>
  <c r="F7535" i="1"/>
  <c r="F7536" i="1"/>
  <c r="F7537" i="1"/>
  <c r="F7538" i="1"/>
  <c r="F7539" i="1"/>
  <c r="F7540" i="1"/>
  <c r="F7541" i="1"/>
  <c r="F7542" i="1"/>
  <c r="F7543" i="1"/>
  <c r="F7544" i="1"/>
  <c r="F7545" i="1"/>
  <c r="F7546" i="1"/>
  <c r="F7547" i="1"/>
  <c r="F7548" i="1"/>
  <c r="F7549" i="1"/>
  <c r="F7550" i="1"/>
  <c r="F7551" i="1"/>
  <c r="F7552" i="1"/>
  <c r="F7553" i="1"/>
  <c r="F7554" i="1"/>
  <c r="F7555" i="1"/>
  <c r="F7556" i="1"/>
  <c r="F7557" i="1"/>
  <c r="F7558" i="1"/>
  <c r="F7559" i="1"/>
  <c r="F7560" i="1"/>
  <c r="F7561" i="1"/>
  <c r="F7562" i="1"/>
  <c r="F7563" i="1"/>
  <c r="F7564" i="1"/>
  <c r="F7565" i="1"/>
  <c r="F7566" i="1"/>
  <c r="F7567" i="1"/>
  <c r="F7568" i="1"/>
  <c r="F7569" i="1"/>
  <c r="F7570" i="1"/>
  <c r="F7571" i="1"/>
  <c r="F7572" i="1"/>
  <c r="F7573" i="1"/>
  <c r="F7574" i="1"/>
  <c r="F7575" i="1"/>
  <c r="F7576" i="1"/>
  <c r="F7577" i="1"/>
  <c r="F7578" i="1"/>
  <c r="F7579" i="1"/>
  <c r="F7580" i="1"/>
  <c r="F7581" i="1"/>
  <c r="F7582" i="1"/>
  <c r="F7583" i="1"/>
  <c r="F7584" i="1"/>
  <c r="F7585" i="1"/>
  <c r="F7586" i="1"/>
  <c r="F7587" i="1"/>
  <c r="F7588" i="1"/>
  <c r="F7589" i="1"/>
  <c r="F7590" i="1"/>
  <c r="F7591" i="1"/>
  <c r="F7592" i="1"/>
  <c r="F7593" i="1"/>
  <c r="F7594" i="1"/>
  <c r="F7595" i="1"/>
  <c r="F7596" i="1"/>
  <c r="F7597" i="1"/>
  <c r="F7598" i="1"/>
  <c r="F7599" i="1"/>
  <c r="F7600" i="1"/>
  <c r="F7218" i="1"/>
  <c r="F6265" i="1"/>
  <c r="F6266" i="1"/>
  <c r="F6267" i="1"/>
  <c r="F6268" i="1"/>
  <c r="F6269" i="1"/>
  <c r="F6270" i="1"/>
  <c r="F6271" i="1"/>
  <c r="F6272" i="1"/>
  <c r="F6273" i="1"/>
  <c r="F6274" i="1"/>
  <c r="F6275" i="1"/>
  <c r="F6276" i="1"/>
  <c r="F6277" i="1"/>
  <c r="F6278" i="1"/>
  <c r="F6279" i="1"/>
  <c r="F6280" i="1"/>
  <c r="F6281" i="1"/>
  <c r="F6282" i="1"/>
  <c r="F6283" i="1"/>
  <c r="F6284" i="1"/>
  <c r="F6285" i="1"/>
  <c r="F6286" i="1"/>
  <c r="F6287" i="1"/>
  <c r="F6288" i="1"/>
  <c r="F6289" i="1"/>
  <c r="F6290" i="1"/>
  <c r="F6291" i="1"/>
  <c r="F6292" i="1"/>
  <c r="F6293" i="1"/>
  <c r="F6294" i="1"/>
  <c r="F6295" i="1"/>
  <c r="F6296" i="1"/>
  <c r="F6297" i="1"/>
  <c r="F6298" i="1"/>
  <c r="F6299" i="1"/>
  <c r="F6300" i="1"/>
  <c r="F6301" i="1"/>
  <c r="F6302" i="1"/>
  <c r="F6303" i="1"/>
  <c r="F6304" i="1"/>
  <c r="F6305" i="1"/>
  <c r="F6306" i="1"/>
  <c r="F6307" i="1"/>
  <c r="F6308" i="1"/>
  <c r="F6309" i="1"/>
  <c r="F6310" i="1"/>
  <c r="F6311" i="1"/>
  <c r="F6312" i="1"/>
  <c r="F6313" i="1"/>
  <c r="F6314" i="1"/>
  <c r="F6315" i="1"/>
  <c r="F6316" i="1"/>
  <c r="F6317" i="1"/>
  <c r="F6318" i="1"/>
  <c r="F6319" i="1"/>
  <c r="F6320" i="1"/>
  <c r="F6321" i="1"/>
  <c r="F6322" i="1"/>
  <c r="F6323" i="1"/>
  <c r="F6324" i="1"/>
  <c r="F6325" i="1"/>
  <c r="F6326" i="1"/>
  <c r="F6327" i="1"/>
  <c r="F6328" i="1"/>
  <c r="F6329" i="1"/>
  <c r="F6330" i="1"/>
  <c r="F6331" i="1"/>
  <c r="F6332" i="1"/>
  <c r="F6333" i="1"/>
  <c r="F6334" i="1"/>
  <c r="F6335" i="1"/>
  <c r="F6336" i="1"/>
  <c r="F6337" i="1"/>
  <c r="F6338" i="1"/>
  <c r="F6339" i="1"/>
  <c r="F6340" i="1"/>
  <c r="F6341" i="1"/>
  <c r="F6342" i="1"/>
  <c r="F6343" i="1"/>
  <c r="F6344" i="1"/>
  <c r="F6345" i="1"/>
  <c r="F6346" i="1"/>
  <c r="F6347" i="1"/>
  <c r="F6348" i="1"/>
  <c r="F6349" i="1"/>
  <c r="F6350" i="1"/>
  <c r="F6351" i="1"/>
  <c r="F6352" i="1"/>
  <c r="F6353" i="1"/>
  <c r="F6354" i="1"/>
  <c r="F6355" i="1"/>
  <c r="F6356" i="1"/>
  <c r="F6357" i="1"/>
  <c r="F6358" i="1"/>
  <c r="F6359" i="1"/>
  <c r="F6360" i="1"/>
  <c r="F6361" i="1"/>
  <c r="F6362" i="1"/>
  <c r="F6363" i="1"/>
  <c r="F6364" i="1"/>
  <c r="F6365" i="1"/>
  <c r="F6366" i="1"/>
  <c r="F6367" i="1"/>
  <c r="F6368" i="1"/>
  <c r="F6369" i="1"/>
  <c r="F6370" i="1"/>
  <c r="F6371" i="1"/>
  <c r="F6372" i="1"/>
  <c r="F6373" i="1"/>
  <c r="F6374" i="1"/>
  <c r="F6375" i="1"/>
  <c r="F6376" i="1"/>
  <c r="F6377" i="1"/>
  <c r="F6378" i="1"/>
  <c r="F6379" i="1"/>
  <c r="F6380" i="1"/>
  <c r="F6264" i="1"/>
  <c r="F6208" i="1"/>
  <c r="F6209" i="1"/>
  <c r="F6210" i="1"/>
  <c r="F6211" i="1"/>
  <c r="F6212" i="1"/>
  <c r="F6213" i="1"/>
  <c r="F6214" i="1"/>
  <c r="F6215" i="1"/>
  <c r="F6216" i="1"/>
  <c r="F6217" i="1"/>
  <c r="F6218" i="1"/>
  <c r="F6219" i="1"/>
  <c r="F6220" i="1"/>
  <c r="F6221" i="1"/>
  <c r="F6222" i="1"/>
  <c r="F6223" i="1"/>
  <c r="F6224" i="1"/>
  <c r="F6225" i="1"/>
  <c r="F6226" i="1"/>
  <c r="F6227" i="1"/>
  <c r="F6228" i="1"/>
  <c r="F6229" i="1"/>
  <c r="F6230" i="1"/>
  <c r="F6231" i="1"/>
  <c r="F6232" i="1"/>
  <c r="F6233" i="1"/>
  <c r="F6234" i="1"/>
  <c r="F6235" i="1"/>
  <c r="F6236" i="1"/>
  <c r="F6237" i="1"/>
  <c r="F6238" i="1"/>
  <c r="F6239" i="1"/>
  <c r="F6240" i="1"/>
  <c r="F6241" i="1"/>
  <c r="F6242" i="1"/>
  <c r="F6243" i="1"/>
  <c r="F6244" i="1"/>
  <c r="F6245" i="1"/>
  <c r="F6246" i="1"/>
  <c r="F6247" i="1"/>
  <c r="F6248" i="1"/>
  <c r="F6249" i="1"/>
  <c r="F6250" i="1"/>
  <c r="F6251" i="1"/>
  <c r="F6252" i="1"/>
  <c r="F6143" i="1"/>
  <c r="F6144" i="1"/>
  <c r="F6145" i="1"/>
  <c r="F6146" i="1"/>
  <c r="F6147" i="1"/>
  <c r="F6148" i="1"/>
  <c r="F6149" i="1"/>
  <c r="F6150" i="1"/>
  <c r="F6151" i="1"/>
  <c r="F6152" i="1"/>
  <c r="F6153" i="1"/>
  <c r="F6154" i="1"/>
  <c r="F6155" i="1"/>
  <c r="F6156" i="1"/>
  <c r="F6157" i="1"/>
  <c r="F6158" i="1"/>
  <c r="F6159" i="1"/>
  <c r="F6160" i="1"/>
  <c r="F6161" i="1"/>
  <c r="F6162" i="1"/>
  <c r="F6163" i="1"/>
  <c r="F6164" i="1"/>
  <c r="F6165" i="1"/>
  <c r="F6166" i="1"/>
  <c r="F6167" i="1"/>
  <c r="F6168" i="1"/>
  <c r="F6169" i="1"/>
  <c r="F6170" i="1"/>
  <c r="F6171" i="1"/>
  <c r="F6172" i="1"/>
  <c r="F6173" i="1"/>
  <c r="F6174" i="1"/>
  <c r="F6175" i="1"/>
  <c r="F6176" i="1"/>
  <c r="F6177" i="1"/>
  <c r="F6178" i="1"/>
  <c r="F6179" i="1"/>
  <c r="F6180" i="1"/>
  <c r="F6181" i="1"/>
  <c r="F6182" i="1"/>
  <c r="F6183" i="1"/>
  <c r="F6184" i="1"/>
  <c r="F6185" i="1"/>
  <c r="F6186" i="1"/>
  <c r="F6187" i="1"/>
  <c r="F6188" i="1"/>
  <c r="F6189" i="1"/>
  <c r="F6190" i="1"/>
  <c r="F6191" i="1"/>
  <c r="F6192" i="1"/>
  <c r="F6193" i="1"/>
  <c r="F6194" i="1"/>
  <c r="F6195" i="1"/>
  <c r="F6196" i="1"/>
  <c r="F6197" i="1"/>
  <c r="F6198" i="1"/>
  <c r="F6199" i="1"/>
  <c r="F6142" i="1"/>
  <c r="F6122" i="1"/>
  <c r="F6123" i="1"/>
  <c r="F6124" i="1"/>
  <c r="F6125" i="1"/>
  <c r="F6126" i="1"/>
  <c r="F6127" i="1"/>
  <c r="F6128" i="1"/>
  <c r="F6129" i="1"/>
  <c r="F6130" i="1"/>
  <c r="F6131" i="1"/>
  <c r="F6132" i="1"/>
  <c r="F6133" i="1"/>
  <c r="F6112" i="1"/>
  <c r="F6113" i="1"/>
  <c r="F6114" i="1"/>
  <c r="F6115" i="1"/>
  <c r="F6116" i="1"/>
  <c r="F6117" i="1"/>
  <c r="F6118" i="1"/>
  <c r="F6119" i="1"/>
  <c r="F6120" i="1"/>
  <c r="F6121" i="1"/>
  <c r="F6108" i="1"/>
  <c r="F6109" i="1"/>
  <c r="F6110" i="1"/>
  <c r="F6111" i="1"/>
  <c r="F5897" i="1"/>
  <c r="F5898" i="1"/>
  <c r="F5899" i="1"/>
  <c r="F5900" i="1"/>
  <c r="F5901" i="1"/>
  <c r="F5902" i="1"/>
  <c r="F5903" i="1"/>
  <c r="F5904" i="1"/>
  <c r="F5905" i="1"/>
  <c r="F5906" i="1"/>
  <c r="F5907" i="1"/>
  <c r="F5908" i="1"/>
  <c r="F5909" i="1"/>
  <c r="F5910" i="1"/>
  <c r="F5911" i="1"/>
  <c r="F5912" i="1"/>
  <c r="F5913" i="1"/>
  <c r="F5914" i="1"/>
  <c r="F5915" i="1"/>
  <c r="F5916" i="1"/>
  <c r="F5917" i="1"/>
  <c r="F5918" i="1"/>
  <c r="F5919" i="1"/>
  <c r="F5920" i="1"/>
  <c r="F5921" i="1"/>
  <c r="F5922" i="1"/>
  <c r="F5923" i="1"/>
  <c r="F5924" i="1"/>
  <c r="F5925" i="1"/>
  <c r="F5926" i="1"/>
  <c r="F5927" i="1"/>
  <c r="F5928" i="1"/>
  <c r="F5929" i="1"/>
  <c r="F5930" i="1"/>
  <c r="F5931" i="1"/>
  <c r="F5932" i="1"/>
  <c r="F5933" i="1"/>
  <c r="F5934" i="1"/>
  <c r="F5935" i="1"/>
  <c r="F5936" i="1"/>
  <c r="F5937" i="1"/>
  <c r="F5938" i="1"/>
  <c r="F5939" i="1"/>
  <c r="F5940" i="1"/>
  <c r="F5941" i="1"/>
  <c r="F5942" i="1"/>
  <c r="F5943" i="1"/>
  <c r="F5944" i="1"/>
  <c r="F5945" i="1"/>
  <c r="F5946" i="1"/>
  <c r="F5947" i="1"/>
  <c r="F5948" i="1"/>
  <c r="F5949" i="1"/>
  <c r="F5950" i="1"/>
  <c r="F5951" i="1"/>
  <c r="F5952" i="1"/>
  <c r="F5953" i="1"/>
  <c r="F5954" i="1"/>
  <c r="F5955" i="1"/>
  <c r="F5956" i="1"/>
  <c r="F5957" i="1"/>
  <c r="F5958" i="1"/>
  <c r="F5959" i="1"/>
  <c r="F5960" i="1"/>
  <c r="F5961" i="1"/>
  <c r="F5962" i="1"/>
  <c r="F5963" i="1"/>
  <c r="F5964" i="1"/>
  <c r="F5965" i="1"/>
  <c r="F5966" i="1"/>
  <c r="F5967" i="1"/>
  <c r="F5968" i="1"/>
  <c r="F5969" i="1"/>
  <c r="F5970" i="1"/>
  <c r="F5971" i="1"/>
  <c r="F5972" i="1"/>
  <c r="F5973" i="1"/>
  <c r="F5974" i="1"/>
  <c r="F5975" i="1"/>
  <c r="F5976" i="1"/>
  <c r="F5977" i="1"/>
  <c r="F5978" i="1"/>
  <c r="F5979" i="1"/>
  <c r="F5980" i="1"/>
  <c r="F5981" i="1"/>
  <c r="F5982" i="1"/>
  <c r="F5983" i="1"/>
  <c r="F5984" i="1"/>
  <c r="F5985" i="1"/>
  <c r="F5986" i="1"/>
  <c r="F5987" i="1"/>
  <c r="F5988" i="1"/>
  <c r="F5989" i="1"/>
  <c r="F5990" i="1"/>
  <c r="F5991" i="1"/>
  <c r="F5992" i="1"/>
  <c r="F5993" i="1"/>
  <c r="F5994" i="1"/>
  <c r="F5995" i="1"/>
  <c r="F5996" i="1"/>
  <c r="F5997" i="1"/>
  <c r="F5998" i="1"/>
  <c r="F5999" i="1"/>
  <c r="F6000" i="1"/>
  <c r="F6001" i="1"/>
  <c r="F6002" i="1"/>
  <c r="F6003" i="1"/>
  <c r="F6004" i="1"/>
  <c r="F6005" i="1"/>
  <c r="F6006" i="1"/>
  <c r="F6007" i="1"/>
  <c r="F6008" i="1"/>
  <c r="F6009" i="1"/>
  <c r="F6010" i="1"/>
  <c r="F6011" i="1"/>
  <c r="F6012" i="1"/>
  <c r="F6013" i="1"/>
  <c r="F6014" i="1"/>
  <c r="F6015" i="1"/>
  <c r="F6016" i="1"/>
  <c r="F6017" i="1"/>
  <c r="F6018" i="1"/>
  <c r="F6019" i="1"/>
  <c r="F6020" i="1"/>
  <c r="F6021" i="1"/>
  <c r="F6022" i="1"/>
  <c r="F6023" i="1"/>
  <c r="F6024" i="1"/>
  <c r="F6025" i="1"/>
  <c r="F6026" i="1"/>
  <c r="F6027" i="1"/>
  <c r="F6028" i="1"/>
  <c r="F6029" i="1"/>
  <c r="F6030" i="1"/>
  <c r="F6031" i="1"/>
  <c r="F6032" i="1"/>
  <c r="F6033" i="1"/>
  <c r="F6034" i="1"/>
  <c r="F6035" i="1"/>
  <c r="F6036" i="1"/>
  <c r="F6037" i="1"/>
  <c r="F6038" i="1"/>
  <c r="F6039" i="1"/>
  <c r="F6040" i="1"/>
  <c r="F6041" i="1"/>
  <c r="F6042" i="1"/>
  <c r="F6043" i="1"/>
  <c r="F6044" i="1"/>
  <c r="F6045" i="1"/>
  <c r="F6046" i="1"/>
  <c r="F6047" i="1"/>
  <c r="F6048" i="1"/>
  <c r="F6049" i="1"/>
  <c r="F6050" i="1"/>
  <c r="F6051" i="1"/>
  <c r="F6052" i="1"/>
  <c r="F6053" i="1"/>
  <c r="F6054" i="1"/>
  <c r="F6055" i="1"/>
  <c r="F6056" i="1"/>
  <c r="F6057" i="1"/>
  <c r="F6058" i="1"/>
  <c r="F6059" i="1"/>
  <c r="F6060" i="1"/>
  <c r="F6061" i="1"/>
  <c r="F6062" i="1"/>
  <c r="F6063" i="1"/>
  <c r="F6064" i="1"/>
  <c r="F5887" i="1"/>
  <c r="F5888" i="1"/>
  <c r="F5889" i="1"/>
  <c r="F5890" i="1"/>
  <c r="F5891" i="1"/>
  <c r="F5892" i="1"/>
  <c r="F5893" i="1"/>
  <c r="F5894" i="1"/>
  <c r="F5895" i="1"/>
  <c r="F5896" i="1"/>
  <c r="F5886" i="1"/>
  <c r="F5501" i="1"/>
  <c r="F5502" i="1"/>
  <c r="F5503" i="1"/>
  <c r="F5504" i="1"/>
  <c r="F5505" i="1"/>
  <c r="F5506" i="1"/>
  <c r="F5507" i="1"/>
  <c r="F5508" i="1"/>
  <c r="F5509" i="1"/>
  <c r="F5510" i="1"/>
  <c r="F5511" i="1"/>
  <c r="F5512" i="1"/>
  <c r="F5513" i="1"/>
  <c r="F5514" i="1"/>
  <c r="F5515" i="1"/>
  <c r="F5516" i="1"/>
  <c r="F5517" i="1"/>
  <c r="F5518" i="1"/>
  <c r="F5519" i="1"/>
  <c r="F5520" i="1"/>
  <c r="F5521" i="1"/>
  <c r="F5522" i="1"/>
  <c r="F5523" i="1"/>
  <c r="F5524" i="1"/>
  <c r="F5525" i="1"/>
  <c r="F5526" i="1"/>
  <c r="F5527" i="1"/>
  <c r="F5528" i="1"/>
  <c r="F5529" i="1"/>
  <c r="F5530" i="1"/>
  <c r="F5531" i="1"/>
  <c r="F5532" i="1"/>
  <c r="F5533" i="1"/>
  <c r="F5534" i="1"/>
  <c r="F5535" i="1"/>
  <c r="F5536" i="1"/>
  <c r="F5537" i="1"/>
  <c r="F5538" i="1"/>
  <c r="F5539" i="1"/>
  <c r="F5540" i="1"/>
  <c r="F5541" i="1"/>
  <c r="F5542" i="1"/>
  <c r="F5543" i="1"/>
  <c r="F5544" i="1"/>
  <c r="F5545" i="1"/>
  <c r="F5546" i="1"/>
  <c r="F5547" i="1"/>
  <c r="F5548" i="1"/>
  <c r="F5549" i="1"/>
  <c r="F5550" i="1"/>
  <c r="F5551" i="1"/>
  <c r="F5552" i="1"/>
  <c r="F5553" i="1"/>
  <c r="F5554" i="1"/>
  <c r="F5555" i="1"/>
  <c r="F5556" i="1"/>
  <c r="F5557" i="1"/>
  <c r="F5558" i="1"/>
  <c r="F5559" i="1"/>
  <c r="F5560" i="1"/>
  <c r="F5561" i="1"/>
  <c r="F5562" i="1"/>
  <c r="F5563" i="1"/>
  <c r="F5564" i="1"/>
  <c r="F5565" i="1"/>
  <c r="F5566" i="1"/>
  <c r="F5567" i="1"/>
  <c r="F5568" i="1"/>
  <c r="F5569" i="1"/>
  <c r="F5570" i="1"/>
  <c r="F5571" i="1"/>
  <c r="F5572" i="1"/>
  <c r="F5573" i="1"/>
  <c r="F5574" i="1"/>
  <c r="F5575" i="1"/>
  <c r="F5576" i="1"/>
  <c r="F5577" i="1"/>
  <c r="F5578" i="1"/>
  <c r="F5579" i="1"/>
  <c r="F5580" i="1"/>
  <c r="F5581" i="1"/>
  <c r="F5582" i="1"/>
  <c r="F5583" i="1"/>
  <c r="F5584" i="1"/>
  <c r="F5585" i="1"/>
  <c r="F5586" i="1"/>
  <c r="F5587" i="1"/>
  <c r="F5588" i="1"/>
  <c r="F5589" i="1"/>
  <c r="F5590" i="1"/>
  <c r="F5591" i="1"/>
  <c r="F5592" i="1"/>
  <c r="F5593" i="1"/>
  <c r="F5594" i="1"/>
  <c r="F5595" i="1"/>
  <c r="F5596" i="1"/>
  <c r="F5597" i="1"/>
  <c r="F5598" i="1"/>
  <c r="F5599" i="1"/>
  <c r="F5600" i="1"/>
  <c r="F5601" i="1"/>
  <c r="F5602" i="1"/>
  <c r="F5603" i="1"/>
  <c r="F5604" i="1"/>
  <c r="F5605" i="1"/>
  <c r="F5606" i="1"/>
  <c r="F5607" i="1"/>
  <c r="F5608" i="1"/>
  <c r="F5609" i="1"/>
  <c r="F5610" i="1"/>
  <c r="F5611" i="1"/>
  <c r="F5612" i="1"/>
  <c r="F5613" i="1"/>
  <c r="F5614" i="1"/>
  <c r="F5615" i="1"/>
  <c r="F5616" i="1"/>
  <c r="F5617" i="1"/>
  <c r="F5618" i="1"/>
  <c r="F5619" i="1"/>
  <c r="F5620" i="1"/>
  <c r="F5621" i="1"/>
  <c r="F5622" i="1"/>
  <c r="F5623" i="1"/>
  <c r="F5624" i="1"/>
  <c r="F5625" i="1"/>
  <c r="F5626" i="1"/>
  <c r="F5627" i="1"/>
  <c r="F5628" i="1"/>
  <c r="F5629" i="1"/>
  <c r="F5630" i="1"/>
  <c r="F5631" i="1"/>
  <c r="F5632" i="1"/>
  <c r="F5633" i="1"/>
  <c r="F5634" i="1"/>
  <c r="F5635" i="1"/>
  <c r="F5636" i="1"/>
  <c r="F5637" i="1"/>
  <c r="F5638" i="1"/>
  <c r="F5639" i="1"/>
  <c r="F5640" i="1"/>
  <c r="F5641" i="1"/>
  <c r="F5642" i="1"/>
  <c r="F5643" i="1"/>
  <c r="F5644" i="1"/>
  <c r="F5645" i="1"/>
  <c r="F5646" i="1"/>
  <c r="F5647" i="1"/>
  <c r="F5648" i="1"/>
  <c r="F5649" i="1"/>
  <c r="F5650" i="1"/>
  <c r="F5651" i="1"/>
  <c r="F5652" i="1"/>
  <c r="F5653" i="1"/>
  <c r="F5654" i="1"/>
  <c r="F5655" i="1"/>
  <c r="F5656" i="1"/>
  <c r="F5657" i="1"/>
  <c r="F5658" i="1"/>
  <c r="F5659" i="1"/>
  <c r="F5660" i="1"/>
  <c r="F5661" i="1"/>
  <c r="F5662" i="1"/>
  <c r="F5663" i="1"/>
  <c r="F5664" i="1"/>
  <c r="F5665" i="1"/>
  <c r="F5666" i="1"/>
  <c r="F5667" i="1"/>
  <c r="F5668" i="1"/>
  <c r="F5669" i="1"/>
  <c r="F5670" i="1"/>
  <c r="F5671" i="1"/>
  <c r="F5672" i="1"/>
  <c r="F5673" i="1"/>
  <c r="F5674" i="1"/>
  <c r="F5675" i="1"/>
  <c r="F5676" i="1"/>
  <c r="F5677" i="1"/>
  <c r="F5678" i="1"/>
  <c r="F5679" i="1"/>
  <c r="F5680" i="1"/>
  <c r="F5681" i="1"/>
  <c r="F5682" i="1"/>
  <c r="F5683" i="1"/>
  <c r="F5684" i="1"/>
  <c r="F5685" i="1"/>
  <c r="F5686" i="1"/>
  <c r="F5687" i="1"/>
  <c r="F5688" i="1"/>
  <c r="F5689" i="1"/>
  <c r="F5690" i="1"/>
  <c r="F5691" i="1"/>
  <c r="F5692" i="1"/>
  <c r="F5693" i="1"/>
  <c r="F5694" i="1"/>
  <c r="F5695" i="1"/>
  <c r="F5696" i="1"/>
  <c r="F5697" i="1"/>
  <c r="F5698" i="1"/>
  <c r="F5699" i="1"/>
  <c r="F5700" i="1"/>
  <c r="F5701" i="1"/>
  <c r="F5702" i="1"/>
  <c r="F5703" i="1"/>
  <c r="F5704" i="1"/>
  <c r="F5705" i="1"/>
  <c r="F5706" i="1"/>
  <c r="F5707" i="1"/>
  <c r="F5708" i="1"/>
  <c r="F5709" i="1"/>
  <c r="F5710" i="1"/>
  <c r="F5711" i="1"/>
  <c r="F5712" i="1"/>
  <c r="F5713" i="1"/>
  <c r="F5714" i="1"/>
  <c r="F5715" i="1"/>
  <c r="F5716" i="1"/>
  <c r="F5717" i="1"/>
  <c r="F5718" i="1"/>
  <c r="F5719" i="1"/>
  <c r="F5720" i="1"/>
  <c r="F5721" i="1"/>
  <c r="F5722" i="1"/>
  <c r="F5723" i="1"/>
  <c r="F5724" i="1"/>
  <c r="F5725" i="1"/>
  <c r="F5726" i="1"/>
  <c r="F5727" i="1"/>
  <c r="F5728" i="1"/>
  <c r="F5729" i="1"/>
  <c r="F5730" i="1"/>
  <c r="F5731" i="1"/>
  <c r="F5732" i="1"/>
  <c r="F5733" i="1"/>
  <c r="F5734" i="1"/>
  <c r="F5735" i="1"/>
  <c r="F5736" i="1"/>
  <c r="F5737" i="1"/>
  <c r="F5738" i="1"/>
  <c r="F5739" i="1"/>
  <c r="F5740" i="1"/>
  <c r="F5741" i="1"/>
  <c r="F5742" i="1"/>
  <c r="F5743" i="1"/>
  <c r="F5744" i="1"/>
  <c r="F5745" i="1"/>
  <c r="F5746" i="1"/>
  <c r="F5747" i="1"/>
  <c r="F5748" i="1"/>
  <c r="F5749" i="1"/>
  <c r="F5750" i="1"/>
  <c r="F5751" i="1"/>
  <c r="F5752" i="1"/>
  <c r="F5753" i="1"/>
  <c r="F5754" i="1"/>
  <c r="F5755" i="1"/>
  <c r="F5756" i="1"/>
  <c r="F5757" i="1"/>
  <c r="F5758" i="1"/>
  <c r="F5759" i="1"/>
  <c r="F5760" i="1"/>
  <c r="F5761" i="1"/>
  <c r="F5762" i="1"/>
  <c r="F5763" i="1"/>
  <c r="F5765" i="1"/>
  <c r="F5766" i="1"/>
  <c r="F5767" i="1"/>
  <c r="F5768" i="1"/>
  <c r="F5769" i="1"/>
  <c r="F5770" i="1"/>
  <c r="F5771" i="1"/>
  <c r="F5772" i="1"/>
  <c r="F5773" i="1"/>
  <c r="F5774" i="1"/>
  <c r="F5775" i="1"/>
  <c r="F5776" i="1"/>
  <c r="F5777" i="1"/>
  <c r="F5778" i="1"/>
  <c r="F5779" i="1"/>
  <c r="F5780" i="1"/>
  <c r="F5781" i="1"/>
  <c r="F5782" i="1"/>
  <c r="F5783" i="1"/>
  <c r="F5784" i="1"/>
  <c r="F5785" i="1"/>
  <c r="F5786" i="1"/>
  <c r="F5787" i="1"/>
  <c r="F5788" i="1"/>
  <c r="F5789" i="1"/>
  <c r="F5790" i="1"/>
  <c r="F5791" i="1"/>
  <c r="F5792" i="1"/>
  <c r="F5793" i="1"/>
  <c r="F5794" i="1"/>
  <c r="F5795" i="1"/>
  <c r="F5796" i="1"/>
  <c r="F5797" i="1"/>
  <c r="F5798" i="1"/>
  <c r="F5799" i="1"/>
  <c r="F5800" i="1"/>
  <c r="F5801" i="1"/>
  <c r="F5802" i="1"/>
  <c r="F5803" i="1"/>
  <c r="F5804" i="1"/>
  <c r="F5805" i="1"/>
  <c r="F5806" i="1"/>
  <c r="F5807" i="1"/>
  <c r="F5808" i="1"/>
  <c r="F5809" i="1"/>
  <c r="F5810" i="1"/>
  <c r="F5811" i="1"/>
  <c r="F5812" i="1"/>
  <c r="F5813" i="1"/>
  <c r="F5814" i="1"/>
  <c r="F5815" i="1"/>
  <c r="F5816" i="1"/>
  <c r="F5817" i="1"/>
  <c r="F5818" i="1"/>
  <c r="F5819" i="1"/>
  <c r="F5820" i="1"/>
  <c r="F5821" i="1"/>
  <c r="F5822" i="1"/>
  <c r="F5823" i="1"/>
  <c r="F5824" i="1"/>
  <c r="F5825" i="1"/>
  <c r="F5826" i="1"/>
  <c r="F5827" i="1"/>
  <c r="F5828" i="1"/>
  <c r="F5829" i="1"/>
  <c r="F5830" i="1"/>
  <c r="F5831" i="1"/>
  <c r="F5832" i="1"/>
  <c r="F5833" i="1"/>
  <c r="F5834" i="1"/>
  <c r="F5835" i="1"/>
  <c r="F5836" i="1"/>
  <c r="F5837" i="1"/>
  <c r="F5838" i="1"/>
  <c r="F5839" i="1"/>
  <c r="F5840" i="1"/>
  <c r="F5841" i="1"/>
  <c r="F5842" i="1"/>
  <c r="F5843" i="1"/>
  <c r="F5844" i="1"/>
  <c r="F5845" i="1"/>
  <c r="F5846" i="1"/>
  <c r="F5847" i="1"/>
  <c r="F5848" i="1"/>
  <c r="F5849" i="1"/>
  <c r="F5850" i="1"/>
  <c r="F5851" i="1"/>
  <c r="F5852" i="1"/>
  <c r="F5853" i="1"/>
  <c r="F5854" i="1"/>
  <c r="F5855" i="1"/>
  <c r="F5856" i="1"/>
  <c r="F5857" i="1"/>
  <c r="F5858" i="1"/>
  <c r="F5859" i="1"/>
  <c r="F5860" i="1"/>
  <c r="F5861" i="1"/>
  <c r="F5862" i="1"/>
  <c r="F5863" i="1"/>
  <c r="F5864" i="1"/>
  <c r="F5865" i="1"/>
  <c r="F5866" i="1"/>
  <c r="F5867" i="1"/>
  <c r="F5868" i="1"/>
  <c r="F5869" i="1"/>
  <c r="F5870" i="1"/>
  <c r="F5871" i="1"/>
  <c r="F5872" i="1"/>
  <c r="F5873" i="1"/>
  <c r="F5874" i="1"/>
  <c r="F5875" i="1"/>
  <c r="F5876" i="1"/>
  <c r="F5877" i="1"/>
  <c r="F5878" i="1"/>
  <c r="F5879" i="1"/>
  <c r="F5880" i="1"/>
  <c r="F5500" i="1"/>
  <c r="F5412" i="1"/>
  <c r="F5413" i="1"/>
  <c r="F5414" i="1"/>
  <c r="F5415" i="1"/>
  <c r="F5416" i="1"/>
  <c r="F5417" i="1"/>
  <c r="F5418" i="1"/>
  <c r="F5419" i="1"/>
  <c r="F5420" i="1"/>
  <c r="F5421" i="1"/>
  <c r="F5422" i="1"/>
  <c r="F5423" i="1"/>
  <c r="F5424" i="1"/>
  <c r="F5425" i="1"/>
  <c r="F5426" i="1"/>
  <c r="F5427" i="1"/>
  <c r="F5428" i="1"/>
  <c r="F5429" i="1"/>
  <c r="F5430" i="1"/>
  <c r="F5431" i="1"/>
  <c r="F5411" i="1"/>
  <c r="F5326" i="1"/>
  <c r="F5327" i="1"/>
  <c r="F5328" i="1"/>
  <c r="F5329" i="1"/>
  <c r="F5330" i="1"/>
  <c r="F5331" i="1"/>
  <c r="F5332" i="1"/>
  <c r="F5333" i="1"/>
  <c r="F5334" i="1"/>
  <c r="F5335" i="1"/>
  <c r="F5336" i="1"/>
  <c r="F5337" i="1"/>
  <c r="F5338" i="1"/>
  <c r="F5339" i="1"/>
  <c r="F5340" i="1"/>
  <c r="F5341" i="1"/>
  <c r="F5342" i="1"/>
  <c r="F5343" i="1"/>
  <c r="F5344" i="1"/>
  <c r="F5345" i="1"/>
  <c r="F5346" i="1"/>
  <c r="F5347" i="1"/>
  <c r="F5348" i="1"/>
  <c r="F5349" i="1"/>
  <c r="F5350" i="1"/>
  <c r="F5351" i="1"/>
  <c r="F5352" i="1"/>
  <c r="F5353" i="1"/>
  <c r="F5354" i="1"/>
  <c r="F5355" i="1"/>
  <c r="F5356" i="1"/>
  <c r="F5357" i="1"/>
  <c r="F5358" i="1"/>
  <c r="F5359" i="1"/>
  <c r="F5360" i="1"/>
  <c r="F5361" i="1"/>
  <c r="F5362" i="1"/>
  <c r="F5363" i="1"/>
  <c r="F5364" i="1"/>
  <c r="F5365" i="1"/>
  <c r="F5366" i="1"/>
  <c r="F5367" i="1"/>
  <c r="F5368" i="1"/>
  <c r="F5369" i="1"/>
  <c r="F5370" i="1"/>
  <c r="F5371" i="1"/>
  <c r="F5372" i="1"/>
  <c r="F5373" i="1"/>
  <c r="F5374" i="1"/>
  <c r="F5375" i="1"/>
  <c r="F5376" i="1"/>
  <c r="F5377" i="1"/>
  <c r="F5378" i="1"/>
  <c r="F5379" i="1"/>
  <c r="F5380" i="1"/>
  <c r="F5381" i="1"/>
  <c r="F5382" i="1"/>
  <c r="F5383" i="1"/>
  <c r="F5384" i="1"/>
  <c r="F5385" i="1"/>
  <c r="F5386" i="1"/>
  <c r="F5387" i="1"/>
  <c r="F5388" i="1"/>
  <c r="F5389" i="1"/>
  <c r="F5390" i="1"/>
  <c r="F5391" i="1"/>
  <c r="F5392" i="1"/>
  <c r="F5393" i="1"/>
  <c r="F5394" i="1"/>
  <c r="F5395" i="1"/>
  <c r="F5396" i="1"/>
  <c r="F5397" i="1"/>
  <c r="F5398" i="1"/>
  <c r="F5399" i="1"/>
  <c r="F5325" i="1"/>
  <c r="F5319" i="1"/>
  <c r="F5318" i="1"/>
  <c r="F5317" i="1"/>
  <c r="F5316" i="1"/>
  <c r="F5315" i="1"/>
  <c r="F5314" i="1"/>
  <c r="F5313" i="1"/>
  <c r="F5312" i="1"/>
  <c r="F5311" i="1"/>
  <c r="F5310" i="1"/>
  <c r="F5309" i="1"/>
  <c r="F5308" i="1"/>
  <c r="F5307" i="1"/>
  <c r="F5306" i="1"/>
  <c r="F5305" i="1"/>
  <c r="F5304" i="1"/>
  <c r="F5303" i="1"/>
  <c r="F5302" i="1"/>
  <c r="F5301" i="1"/>
  <c r="F5300" i="1"/>
  <c r="F5299" i="1"/>
  <c r="F5298" i="1"/>
  <c r="F5297" i="1"/>
  <c r="F5296" i="1"/>
  <c r="F5295" i="1"/>
  <c r="F5294" i="1"/>
  <c r="F5293" i="1"/>
  <c r="F5292" i="1"/>
  <c r="F5291" i="1"/>
  <c r="F5290" i="1"/>
  <c r="F5289" i="1"/>
  <c r="F5288" i="1"/>
  <c r="F5287" i="1"/>
  <c r="F5286" i="1"/>
  <c r="F5285" i="1"/>
  <c r="F5284" i="1"/>
  <c r="F5283" i="1"/>
  <c r="F5282" i="1"/>
  <c r="F5281" i="1"/>
  <c r="F5280" i="1"/>
  <c r="F5279" i="1"/>
  <c r="F5278" i="1"/>
  <c r="F5277" i="1"/>
  <c r="F5276" i="1"/>
  <c r="F5275" i="1"/>
  <c r="F5274" i="1"/>
  <c r="F5273" i="1"/>
  <c r="F5272" i="1"/>
  <c r="F5271" i="1"/>
  <c r="F5270" i="1"/>
  <c r="F5201" i="1"/>
  <c r="F5202" i="1"/>
  <c r="F5203" i="1"/>
  <c r="F5204" i="1"/>
  <c r="F5205" i="1"/>
  <c r="F5206" i="1"/>
  <c r="F5207" i="1"/>
  <c r="F5208" i="1"/>
  <c r="F5209" i="1"/>
  <c r="F5210" i="1"/>
  <c r="F5211" i="1"/>
  <c r="F5212" i="1"/>
  <c r="F5213" i="1"/>
  <c r="F5214" i="1"/>
  <c r="F5215" i="1"/>
  <c r="F5216" i="1"/>
  <c r="F5217" i="1"/>
  <c r="F5218" i="1"/>
  <c r="F5219" i="1"/>
  <c r="F5220" i="1"/>
  <c r="F5221" i="1"/>
  <c r="F5222" i="1"/>
  <c r="F5223" i="1"/>
  <c r="F5224" i="1"/>
  <c r="F5225" i="1"/>
  <c r="F5226" i="1"/>
  <c r="F5227" i="1"/>
  <c r="F5228" i="1"/>
  <c r="F5229" i="1"/>
  <c r="F5230" i="1"/>
  <c r="F5231" i="1"/>
  <c r="F5232" i="1"/>
  <c r="F5233" i="1"/>
  <c r="F5234" i="1"/>
  <c r="F5235" i="1"/>
  <c r="F5236" i="1"/>
  <c r="F5237" i="1"/>
  <c r="F5238" i="1"/>
  <c r="F5239" i="1"/>
  <c r="F5240" i="1"/>
  <c r="F5241" i="1"/>
  <c r="F5242" i="1"/>
  <c r="F5243" i="1"/>
  <c r="F5244" i="1"/>
  <c r="F5245" i="1"/>
  <c r="F5246" i="1"/>
  <c r="F5247" i="1"/>
  <c r="F5185" i="1"/>
  <c r="F5186" i="1"/>
  <c r="F5187" i="1"/>
  <c r="F5188" i="1"/>
  <c r="F5189" i="1"/>
  <c r="F5190" i="1"/>
  <c r="F5191" i="1"/>
  <c r="F5192" i="1"/>
  <c r="F5193" i="1"/>
  <c r="F5194" i="1"/>
  <c r="F5195" i="1"/>
  <c r="F5196" i="1"/>
  <c r="F5197" i="1"/>
  <c r="F5198" i="1"/>
  <c r="F5199" i="1"/>
  <c r="F5200" i="1"/>
  <c r="F5184" i="1"/>
  <c r="F5181" i="1"/>
  <c r="F5182" i="1"/>
  <c r="F5183" i="1"/>
  <c r="F5179" i="1"/>
  <c r="F5180" i="1"/>
  <c r="F5178" i="1"/>
  <c r="F4160" i="1"/>
  <c r="F4161" i="1"/>
  <c r="F4162" i="1"/>
  <c r="F4163" i="1"/>
  <c r="F4164" i="1"/>
  <c r="F4165" i="1"/>
  <c r="F4166" i="1"/>
  <c r="F4167" i="1"/>
  <c r="F4168" i="1"/>
  <c r="F4169" i="1"/>
  <c r="F4170" i="1"/>
  <c r="F4171" i="1"/>
  <c r="F4172" i="1"/>
  <c r="F4173" i="1"/>
  <c r="F4174" i="1"/>
  <c r="F4175" i="1"/>
  <c r="F4176" i="1"/>
  <c r="F4177" i="1"/>
  <c r="F4178" i="1"/>
  <c r="F4179" i="1"/>
  <c r="F4180" i="1"/>
  <c r="F4181" i="1"/>
  <c r="F4182" i="1"/>
  <c r="F4183" i="1"/>
  <c r="F4184" i="1"/>
  <c r="F4185" i="1"/>
  <c r="F4186" i="1"/>
  <c r="F4187" i="1"/>
  <c r="F4188" i="1"/>
  <c r="F4189" i="1"/>
  <c r="F4190" i="1"/>
  <c r="F4191" i="1"/>
  <c r="F4192" i="1"/>
  <c r="F4193" i="1"/>
  <c r="F4194" i="1"/>
  <c r="F4195" i="1"/>
  <c r="F4196" i="1"/>
  <c r="F4197" i="1"/>
  <c r="F4198" i="1"/>
  <c r="F4199" i="1"/>
  <c r="F4159" i="1"/>
  <c r="F4050" i="1"/>
  <c r="F4051" i="1"/>
  <c r="F4052" i="1"/>
  <c r="F4053" i="1"/>
  <c r="F4054" i="1"/>
  <c r="F4055" i="1"/>
  <c r="F4056" i="1"/>
  <c r="F4057" i="1"/>
  <c r="F4058" i="1"/>
  <c r="F4059" i="1"/>
  <c r="F4060" i="1"/>
  <c r="F4061" i="1"/>
  <c r="F4062" i="1"/>
  <c r="F4063" i="1"/>
  <c r="F4064" i="1"/>
  <c r="F4065" i="1"/>
  <c r="F4066" i="1"/>
  <c r="F4067" i="1"/>
  <c r="F4068" i="1"/>
  <c r="F4069" i="1"/>
  <c r="F4070" i="1"/>
  <c r="F4071" i="1"/>
  <c r="F4072" i="1"/>
  <c r="F4073" i="1"/>
  <c r="F4074" i="1"/>
  <c r="F4075" i="1"/>
  <c r="F4076" i="1"/>
  <c r="F4077" i="1"/>
  <c r="F4078" i="1"/>
  <c r="F4079" i="1"/>
  <c r="F4080" i="1"/>
  <c r="F4081" i="1"/>
  <c r="F4082" i="1"/>
  <c r="F4083" i="1"/>
  <c r="F4084" i="1"/>
  <c r="F4085" i="1"/>
  <c r="F4086" i="1"/>
  <c r="F4087" i="1"/>
  <c r="F4088" i="1"/>
  <c r="F4089" i="1"/>
  <c r="F4090" i="1"/>
  <c r="F4091" i="1"/>
  <c r="F4092" i="1"/>
  <c r="F4093" i="1"/>
  <c r="F4094" i="1"/>
  <c r="F4095" i="1"/>
  <c r="F4096" i="1"/>
  <c r="F4097" i="1"/>
  <c r="F4098" i="1"/>
  <c r="F4099" i="1"/>
  <c r="F4100" i="1"/>
  <c r="F4101" i="1"/>
  <c r="F4102" i="1"/>
  <c r="F4103" i="1"/>
  <c r="F4104" i="1"/>
  <c r="F4105" i="1"/>
  <c r="F4106" i="1"/>
  <c r="F4107" i="1"/>
  <c r="F4108" i="1"/>
  <c r="F4109" i="1"/>
  <c r="F4110" i="1"/>
  <c r="F4111" i="1"/>
  <c r="F4112" i="1"/>
  <c r="F4113" i="1"/>
  <c r="F4114" i="1"/>
  <c r="F4115" i="1"/>
  <c r="F4116" i="1"/>
  <c r="F4117" i="1"/>
  <c r="F4118" i="1"/>
  <c r="F4119" i="1"/>
  <c r="F4120" i="1"/>
  <c r="F4121" i="1"/>
  <c r="F4122" i="1"/>
  <c r="F4123" i="1"/>
  <c r="F4124" i="1"/>
  <c r="F4125" i="1"/>
  <c r="F4126" i="1"/>
  <c r="F4127" i="1"/>
  <c r="F4128" i="1"/>
  <c r="F4129" i="1"/>
  <c r="F4130" i="1"/>
  <c r="F4131" i="1"/>
  <c r="F4132" i="1"/>
  <c r="F4133" i="1"/>
  <c r="F4134" i="1"/>
  <c r="F4135" i="1"/>
  <c r="F4136" i="1"/>
  <c r="F4137" i="1"/>
  <c r="F4138" i="1"/>
  <c r="F4139" i="1"/>
  <c r="F4140" i="1"/>
  <c r="F4141" i="1"/>
  <c r="F4142" i="1"/>
  <c r="F4143" i="1"/>
  <c r="F4144" i="1"/>
  <c r="F4145" i="1"/>
  <c r="F4146" i="1"/>
  <c r="F4049" i="1"/>
  <c r="F4037" i="1"/>
  <c r="F4038" i="1"/>
  <c r="F4039" i="1"/>
  <c r="F4040" i="1"/>
  <c r="F4041" i="1"/>
  <c r="F4042" i="1"/>
  <c r="F4043" i="1"/>
  <c r="F4044" i="1"/>
  <c r="F4045" i="1"/>
  <c r="F4046" i="1"/>
  <c r="F4047" i="1"/>
  <c r="F4036" i="1"/>
  <c r="F3831" i="1"/>
  <c r="F3832" i="1"/>
  <c r="F3833" i="1"/>
  <c r="F3829" i="1"/>
  <c r="F3830" i="1"/>
  <c r="F3822" i="1"/>
  <c r="F3823" i="1"/>
  <c r="F3824" i="1"/>
  <c r="F3825" i="1"/>
  <c r="F3820" i="1"/>
  <c r="F3821" i="1"/>
  <c r="F3815" i="1"/>
  <c r="F3816" i="1"/>
  <c r="F3811" i="1"/>
  <c r="F3810" i="1"/>
  <c r="F3799" i="1"/>
  <c r="F3800" i="1"/>
  <c r="F3786" i="1"/>
  <c r="F3787" i="1"/>
  <c r="F3781" i="1"/>
  <c r="F3782" i="1"/>
  <c r="F3776" i="1"/>
  <c r="F3777" i="1"/>
  <c r="F3770" i="1"/>
  <c r="F3771" i="1"/>
  <c r="F3765" i="1"/>
  <c r="F3766" i="1"/>
  <c r="F3760" i="1"/>
  <c r="F3761" i="1"/>
  <c r="F3755" i="1"/>
  <c r="F3756" i="1"/>
  <c r="F3750" i="1"/>
  <c r="F3751" i="1"/>
  <c r="F3745" i="1"/>
  <c r="F3746" i="1"/>
  <c r="F3740" i="1"/>
  <c r="F3741" i="1"/>
  <c r="F3735" i="1"/>
  <c r="F3736" i="1"/>
  <c r="F3730" i="1"/>
  <c r="F3731" i="1"/>
  <c r="F3725" i="1"/>
  <c r="F3726" i="1"/>
  <c r="F3632" i="1"/>
  <c r="F3634" i="1"/>
  <c r="F3586" i="1"/>
  <c r="F3450" i="1"/>
  <c r="F3453" i="1" s="1"/>
  <c r="F760" i="1"/>
  <c r="F761" i="1"/>
  <c r="F692" i="1"/>
  <c r="F693" i="1"/>
  <c r="F694" i="1"/>
  <c r="F117" i="1"/>
  <c r="F118" i="1"/>
  <c r="F119" i="1"/>
  <c r="F120" i="1"/>
  <c r="F121" i="1"/>
  <c r="F115" i="1"/>
  <c r="F116" i="1"/>
  <c r="F109" i="1"/>
  <c r="F110" i="1"/>
  <c r="F111" i="1"/>
  <c r="F112" i="1"/>
  <c r="F107" i="1"/>
  <c r="F108" i="1"/>
  <c r="F102" i="1"/>
  <c r="F104" i="1"/>
  <c r="F106" i="1"/>
  <c r="F5248" i="1" l="1"/>
  <c r="F6385" i="1" s="1"/>
  <c r="F5320" i="1"/>
  <c r="F6386" i="1" s="1"/>
  <c r="F7605" i="1"/>
  <c r="F6066" i="1"/>
  <c r="F6391" i="1" s="1"/>
  <c r="F6201" i="1"/>
  <c r="F6393" i="1" s="1"/>
  <c r="F6381" i="1"/>
  <c r="F6396" i="1" s="1"/>
  <c r="F7781" i="1"/>
  <c r="F7906" i="1"/>
  <c r="F6134" i="1"/>
  <c r="F6392" i="1" s="1"/>
  <c r="F5881" i="1"/>
  <c r="F6390" i="1" s="1"/>
  <c r="F5432" i="1"/>
  <c r="F6389" i="1" s="1"/>
  <c r="F5400" i="1"/>
  <c r="F6388" i="1" s="1"/>
  <c r="F1757" i="1"/>
  <c r="F7909" i="1" l="1"/>
  <c r="F5124" i="1"/>
  <c r="F5123" i="1"/>
  <c r="F5122" i="1"/>
  <c r="F5121" i="1"/>
  <c r="F5120" i="1"/>
  <c r="F5119" i="1"/>
  <c r="F5118" i="1"/>
  <c r="F5117" i="1"/>
  <c r="F5116" i="1"/>
  <c r="F5115" i="1"/>
  <c r="F5114" i="1"/>
  <c r="F5113" i="1"/>
  <c r="F5112" i="1"/>
  <c r="F5111" i="1"/>
  <c r="F5110" i="1"/>
  <c r="F5109" i="1"/>
  <c r="F5108" i="1"/>
  <c r="F5102" i="1"/>
  <c r="F5101" i="1"/>
  <c r="F5100" i="1"/>
  <c r="F5092" i="1"/>
  <c r="F5087" i="1"/>
  <c r="F5086" i="1"/>
  <c r="F5085" i="1"/>
  <c r="F5082" i="1"/>
  <c r="F5081" i="1"/>
  <c r="F5078" i="1"/>
  <c r="F5074" i="1"/>
  <c r="F5071" i="1"/>
  <c r="F5068" i="1"/>
  <c r="F5064" i="1"/>
  <c r="F5061" i="1"/>
  <c r="F5059" i="1"/>
  <c r="F5056" i="1"/>
  <c r="F5053" i="1"/>
  <c r="F5031" i="1"/>
  <c r="F5030" i="1"/>
  <c r="F5029" i="1"/>
  <c r="F5028" i="1"/>
  <c r="F5027" i="1"/>
  <c r="F5026" i="1"/>
  <c r="F5025" i="1"/>
  <c r="F5024" i="1"/>
  <c r="F5023" i="1"/>
  <c r="F5022" i="1"/>
  <c r="F5021" i="1"/>
  <c r="F5020" i="1"/>
  <c r="F5019" i="1"/>
  <c r="F5018" i="1"/>
  <c r="F5017" i="1"/>
  <c r="F5016" i="1"/>
  <c r="F5015" i="1"/>
  <c r="F5014" i="1"/>
  <c r="F5013" i="1"/>
  <c r="F5012" i="1"/>
  <c r="F5006" i="1"/>
  <c r="F5005" i="1"/>
  <c r="F5004" i="1"/>
  <c r="F5003" i="1"/>
  <c r="F4997" i="1"/>
  <c r="F4995" i="1"/>
  <c r="F4991" i="1"/>
  <c r="F4987" i="1"/>
  <c r="F4986" i="1"/>
  <c r="F4982" i="1"/>
  <c r="F4981" i="1"/>
  <c r="F4979" i="1"/>
  <c r="F4976" i="1"/>
  <c r="F4970" i="1"/>
  <c r="F4967" i="1"/>
  <c r="F4962" i="1"/>
  <c r="F4959" i="1"/>
  <c r="F4956" i="1"/>
  <c r="F4953" i="1"/>
  <c r="F4950" i="1"/>
  <c r="F4933" i="1"/>
  <c r="F4932" i="1"/>
  <c r="F4931" i="1"/>
  <c r="F4930" i="1"/>
  <c r="F4929" i="1"/>
  <c r="D4928" i="1"/>
  <c r="F4928" i="1" s="1"/>
  <c r="D4927" i="1"/>
  <c r="F4927" i="1" s="1"/>
  <c r="D4926" i="1"/>
  <c r="F4926" i="1" s="1"/>
  <c r="D4925" i="1"/>
  <c r="F4925" i="1" s="1"/>
  <c r="D4924" i="1"/>
  <c r="F4924" i="1" s="1"/>
  <c r="D4923" i="1"/>
  <c r="F4923" i="1" s="1"/>
  <c r="F4915" i="1"/>
  <c r="F4914" i="1"/>
  <c r="F4913" i="1"/>
  <c r="F4912" i="1"/>
  <c r="F4911" i="1"/>
  <c r="F4910" i="1"/>
  <c r="F4909" i="1"/>
  <c r="F4908" i="1"/>
  <c r="F4900" i="1"/>
  <c r="F4896" i="1"/>
  <c r="F4891" i="1"/>
  <c r="F4885" i="1"/>
  <c r="F4877" i="1"/>
  <c r="F4869" i="1"/>
  <c r="F4864" i="1"/>
  <c r="F4861" i="1"/>
  <c r="F4850" i="1"/>
  <c r="F4844" i="1"/>
  <c r="F4840" i="1"/>
  <c r="F4831" i="1"/>
  <c r="F4824" i="1"/>
  <c r="D4814" i="1"/>
  <c r="D4922" i="1" s="1"/>
  <c r="F4922" i="1" s="1"/>
  <c r="F4809" i="1"/>
  <c r="D4794" i="1"/>
  <c r="F4794" i="1" s="1"/>
  <c r="F4776" i="1"/>
  <c r="F4770" i="1"/>
  <c r="F4761" i="1"/>
  <c r="F4753" i="1"/>
  <c r="F4750" i="1"/>
  <c r="B4662" i="1"/>
  <c r="B4661" i="1"/>
  <c r="B4660" i="1"/>
  <c r="B4659" i="1"/>
  <c r="B4658" i="1"/>
  <c r="B4657" i="1"/>
  <c r="B4656" i="1"/>
  <c r="B4655" i="1"/>
  <c r="B4654" i="1"/>
  <c r="B4653" i="1"/>
  <c r="B4652" i="1"/>
  <c r="B4651" i="1"/>
  <c r="B4650" i="1"/>
  <c r="B4649" i="1"/>
  <c r="B4648" i="1"/>
  <c r="B4647" i="1"/>
  <c r="F4639" i="1"/>
  <c r="F4642" i="1" s="1"/>
  <c r="F4662" i="1" s="1"/>
  <c r="F4630" i="1"/>
  <c r="F4628" i="1"/>
  <c r="F4623" i="1"/>
  <c r="F4621" i="1"/>
  <c r="F4614" i="1"/>
  <c r="F4607" i="1"/>
  <c r="F4605" i="1"/>
  <c r="F4603" i="1"/>
  <c r="F4601" i="1"/>
  <c r="F4599" i="1"/>
  <c r="F4597" i="1"/>
  <c r="F4595" i="1"/>
  <c r="F4593" i="1"/>
  <c r="F4591" i="1"/>
  <c r="F4589" i="1"/>
  <c r="F4587" i="1"/>
  <c r="F4585" i="1"/>
  <c r="F4575" i="1"/>
  <c r="F4573" i="1"/>
  <c r="F4571" i="1"/>
  <c r="F4569" i="1"/>
  <c r="F4567" i="1"/>
  <c r="F4565" i="1"/>
  <c r="F4563" i="1"/>
  <c r="F4561" i="1"/>
  <c r="F4559" i="1"/>
  <c r="F4557" i="1"/>
  <c r="F4555" i="1"/>
  <c r="F4553" i="1"/>
  <c r="F4551" i="1"/>
  <c r="F4549" i="1"/>
  <c r="F4547" i="1"/>
  <c r="F4538" i="1"/>
  <c r="F4536" i="1"/>
  <c r="F4534" i="1"/>
  <c r="F4532" i="1"/>
  <c r="F4530" i="1"/>
  <c r="F4528" i="1"/>
  <c r="F4526" i="1"/>
  <c r="F4523" i="1"/>
  <c r="F4522" i="1"/>
  <c r="F4521" i="1"/>
  <c r="F4520" i="1"/>
  <c r="F4515" i="1"/>
  <c r="F4514" i="1"/>
  <c r="F4513" i="1"/>
  <c r="F4512" i="1"/>
  <c r="F4511" i="1"/>
  <c r="F4510" i="1"/>
  <c r="F4509" i="1"/>
  <c r="F4508" i="1"/>
  <c r="F4507" i="1"/>
  <c r="F4506" i="1"/>
  <c r="F4505" i="1"/>
  <c r="F4504" i="1"/>
  <c r="F4503" i="1"/>
  <c r="F4502" i="1"/>
  <c r="F4501" i="1"/>
  <c r="F4500" i="1"/>
  <c r="F4499" i="1"/>
  <c r="F4498" i="1"/>
  <c r="F4487" i="1"/>
  <c r="F4485" i="1"/>
  <c r="F4480" i="1"/>
  <c r="F4475" i="1"/>
  <c r="F4470" i="1"/>
  <c r="F4459" i="1"/>
  <c r="F4455" i="1"/>
  <c r="F4451" i="1"/>
  <c r="F4447" i="1"/>
  <c r="F4439" i="1"/>
  <c r="F4435" i="1"/>
  <c r="F4431" i="1"/>
  <c r="F4427" i="1"/>
  <c r="F4420" i="1"/>
  <c r="F4416" i="1"/>
  <c r="F4411" i="1"/>
  <c r="F4407" i="1"/>
  <c r="F4403" i="1"/>
  <c r="F4401" i="1"/>
  <c r="F4397" i="1"/>
  <c r="F4389" i="1"/>
  <c r="F4385" i="1"/>
  <c r="F4380" i="1"/>
  <c r="F4376" i="1"/>
  <c r="F4372" i="1"/>
  <c r="F4369" i="1"/>
  <c r="F4365" i="1"/>
  <c r="F4352" i="1"/>
  <c r="F4350" i="1"/>
  <c r="F4348" i="1"/>
  <c r="F4347" i="1"/>
  <c r="F4346" i="1"/>
  <c r="F4344" i="1"/>
  <c r="F4342" i="1"/>
  <c r="F4340" i="1"/>
  <c r="F4338" i="1"/>
  <c r="F4334" i="1"/>
  <c r="F4329" i="1"/>
  <c r="F4324" i="1"/>
  <c r="F4319" i="1"/>
  <c r="F4316" i="1"/>
  <c r="F4312" i="1"/>
  <c r="F4311" i="1"/>
  <c r="F4305" i="1"/>
  <c r="F4303" i="1"/>
  <c r="F4301" i="1"/>
  <c r="F4299" i="1"/>
  <c r="F4297" i="1"/>
  <c r="F4295" i="1"/>
  <c r="F4293" i="1"/>
  <c r="F4291" i="1"/>
  <c r="F4290" i="1"/>
  <c r="F4289" i="1"/>
  <c r="F4287" i="1"/>
  <c r="F4285" i="1"/>
  <c r="F4283" i="1"/>
  <c r="F4279" i="1"/>
  <c r="F4274" i="1"/>
  <c r="F4269" i="1"/>
  <c r="F4264" i="1"/>
  <c r="F4259" i="1"/>
  <c r="F4246" i="1"/>
  <c r="F4244" i="1"/>
  <c r="F4242" i="1"/>
  <c r="F4240" i="1"/>
  <c r="F4235" i="1"/>
  <c r="F4228" i="1"/>
  <c r="F4221" i="1"/>
  <c r="F4213" i="1"/>
  <c r="D4200" i="1"/>
  <c r="F4200" i="1" s="1"/>
  <c r="F4023" i="1"/>
  <c r="F4021" i="1"/>
  <c r="F4019" i="1"/>
  <c r="F4017" i="1"/>
  <c r="F4016" i="1"/>
  <c r="F4015" i="1"/>
  <c r="F4014" i="1"/>
  <c r="F4011" i="1"/>
  <c r="F4009" i="1"/>
  <c r="F4008" i="1"/>
  <c r="D4005" i="1"/>
  <c r="F4005" i="1" s="1"/>
  <c r="F4004" i="1"/>
  <c r="D4003" i="1"/>
  <c r="F4003" i="1" s="1"/>
  <c r="D4002" i="1"/>
  <c r="F4002" i="1" s="1"/>
  <c r="F4001" i="1"/>
  <c r="F3998" i="1"/>
  <c r="F3997" i="1"/>
  <c r="F3996" i="1"/>
  <c r="F3995" i="1"/>
  <c r="F3992" i="1"/>
  <c r="F3991" i="1"/>
  <c r="F3990" i="1"/>
  <c r="F3989" i="1"/>
  <c r="D3985" i="1"/>
  <c r="F3985" i="1" s="1"/>
  <c r="F3984" i="1"/>
  <c r="F3983" i="1"/>
  <c r="F3982" i="1"/>
  <c r="F3981" i="1"/>
  <c r="F3980" i="1"/>
  <c r="D3979" i="1"/>
  <c r="D3978" i="1"/>
  <c r="F3977" i="1"/>
  <c r="F3976" i="1"/>
  <c r="F3975" i="1"/>
  <c r="F3974" i="1"/>
  <c r="F3973" i="1"/>
  <c r="F3972" i="1"/>
  <c r="F3971" i="1"/>
  <c r="F3970" i="1"/>
  <c r="F3969" i="1"/>
  <c r="F3968" i="1"/>
  <c r="F3959" i="1"/>
  <c r="F3957" i="1"/>
  <c r="F3955" i="1"/>
  <c r="F3953" i="1"/>
  <c r="F3951" i="1"/>
  <c r="F3949" i="1"/>
  <c r="F3947" i="1"/>
  <c r="F3945" i="1"/>
  <c r="F3943" i="1"/>
  <c r="F3941" i="1"/>
  <c r="F3939" i="1"/>
  <c r="F3937" i="1"/>
  <c r="F3935" i="1"/>
  <c r="F3933" i="1"/>
  <c r="F3931" i="1"/>
  <c r="D3929" i="1"/>
  <c r="F3927" i="1"/>
  <c r="F3925" i="1"/>
  <c r="D3923" i="1"/>
  <c r="D3921" i="1"/>
  <c r="D3919" i="1"/>
  <c r="D3917" i="1"/>
  <c r="D3915" i="1"/>
  <c r="F3913" i="1"/>
  <c r="F3911" i="1"/>
  <c r="F3909" i="1"/>
  <c r="D3907" i="1"/>
  <c r="D3905" i="1"/>
  <c r="D3903" i="1"/>
  <c r="F3901" i="1"/>
  <c r="F3899" i="1"/>
  <c r="F3897" i="1"/>
  <c r="D3895" i="1"/>
  <c r="F3893" i="1"/>
  <c r="F3891" i="1"/>
  <c r="F3889" i="1"/>
  <c r="F3888" i="1"/>
  <c r="F3887" i="1"/>
  <c r="F3884" i="1"/>
  <c r="F3882" i="1"/>
  <c r="F3881" i="1"/>
  <c r="F3880" i="1"/>
  <c r="F3879" i="1"/>
  <c r="F3878" i="1"/>
  <c r="F3877" i="1"/>
  <c r="F3876" i="1"/>
  <c r="F3875" i="1"/>
  <c r="F3874" i="1"/>
  <c r="F3873" i="1"/>
  <c r="F3872" i="1"/>
  <c r="F3871" i="1"/>
  <c r="F3870" i="1"/>
  <c r="F3869" i="1"/>
  <c r="F3868" i="1"/>
  <c r="F3867" i="1"/>
  <c r="F3866" i="1"/>
  <c r="F3855" i="1"/>
  <c r="F3851" i="1"/>
  <c r="F3848" i="1"/>
  <c r="F3845" i="1"/>
  <c r="F3842" i="1"/>
  <c r="F3839" i="1"/>
  <c r="F3836" i="1"/>
  <c r="D3828" i="1"/>
  <c r="F3828" i="1" s="1"/>
  <c r="F3819" i="1"/>
  <c r="F3814" i="1"/>
  <c r="F3809" i="1"/>
  <c r="F3808" i="1"/>
  <c r="F3805" i="1"/>
  <c r="F3803" i="1"/>
  <c r="F3798" i="1"/>
  <c r="F3796" i="1"/>
  <c r="F3785" i="1"/>
  <c r="D3780" i="1"/>
  <c r="F3780" i="1" s="1"/>
  <c r="D3775" i="1"/>
  <c r="F3775" i="1" s="1"/>
  <c r="F3769" i="1"/>
  <c r="F3764" i="1"/>
  <c r="F3759" i="1"/>
  <c r="F3754" i="1"/>
  <c r="F3749" i="1"/>
  <c r="F3744" i="1"/>
  <c r="F3739" i="1"/>
  <c r="F3734" i="1"/>
  <c r="D3729" i="1"/>
  <c r="F3729" i="1" s="1"/>
  <c r="F3724" i="1"/>
  <c r="F3721" i="1"/>
  <c r="D3719" i="1"/>
  <c r="F3719" i="1" s="1"/>
  <c r="F3716" i="1"/>
  <c r="F3714" i="1"/>
  <c r="F3711" i="1"/>
  <c r="F3709" i="1"/>
  <c r="F3706" i="1"/>
  <c r="F3704" i="1"/>
  <c r="F3702" i="1"/>
  <c r="F3699" i="1"/>
  <c r="F3697" i="1"/>
  <c r="F3694" i="1"/>
  <c r="F3692" i="1"/>
  <c r="F3690" i="1"/>
  <c r="F3687" i="1"/>
  <c r="F3685" i="1"/>
  <c r="F3682" i="1"/>
  <c r="F3680" i="1"/>
  <c r="F3678" i="1"/>
  <c r="F3675" i="1"/>
  <c r="F3673" i="1"/>
  <c r="F3670" i="1"/>
  <c r="F3668" i="1"/>
  <c r="F3666" i="1"/>
  <c r="F3663" i="1"/>
  <c r="F3661" i="1"/>
  <c r="F3659" i="1"/>
  <c r="F3656" i="1"/>
  <c r="F3654" i="1"/>
  <c r="F3652" i="1"/>
  <c r="F3649" i="1"/>
  <c r="F3647" i="1"/>
  <c r="F3645" i="1"/>
  <c r="F3630" i="1"/>
  <c r="F3629" i="1"/>
  <c r="F3628" i="1"/>
  <c r="F3627" i="1"/>
  <c r="F3626" i="1"/>
  <c r="F3625" i="1"/>
  <c r="F3624" i="1"/>
  <c r="F3623" i="1"/>
  <c r="F3622" i="1"/>
  <c r="F3621" i="1"/>
  <c r="F3620" i="1"/>
  <c r="D3619" i="1"/>
  <c r="F3618" i="1"/>
  <c r="F3613" i="1"/>
  <c r="F3612" i="1"/>
  <c r="F3611" i="1"/>
  <c r="F3610" i="1"/>
  <c r="F3609" i="1"/>
  <c r="F3608" i="1"/>
  <c r="F3604" i="1"/>
  <c r="F3603" i="1"/>
  <c r="F3602" i="1"/>
  <c r="F3601" i="1"/>
  <c r="F3600" i="1"/>
  <c r="F3599" i="1"/>
  <c r="F3598" i="1"/>
  <c r="F3597" i="1"/>
  <c r="F3596" i="1"/>
  <c r="F3595" i="1"/>
  <c r="F3594" i="1"/>
  <c r="F3590" i="1"/>
  <c r="F3589" i="1"/>
  <c r="F3588" i="1"/>
  <c r="F3587" i="1"/>
  <c r="F3585" i="1"/>
  <c r="F3584" i="1"/>
  <c r="F3583" i="1"/>
  <c r="F3582" i="1"/>
  <c r="F3581" i="1"/>
  <c r="F3580" i="1"/>
  <c r="F3579" i="1"/>
  <c r="F3574" i="1"/>
  <c r="F3573" i="1"/>
  <c r="F3572" i="1"/>
  <c r="F3571" i="1"/>
  <c r="F3570" i="1"/>
  <c r="F3569" i="1"/>
  <c r="F3568" i="1"/>
  <c r="F3567" i="1"/>
  <c r="F3566" i="1"/>
  <c r="F3565" i="1"/>
  <c r="F3564" i="1"/>
  <c r="F3563" i="1"/>
  <c r="F3562" i="1"/>
  <c r="F3561" i="1"/>
  <c r="F3560" i="1"/>
  <c r="F3555" i="1"/>
  <c r="F3554" i="1"/>
  <c r="F3553" i="1"/>
  <c r="F3552" i="1"/>
  <c r="F3551" i="1"/>
  <c r="F3550" i="1"/>
  <c r="F3549" i="1"/>
  <c r="F3548" i="1"/>
  <c r="F3547" i="1"/>
  <c r="F3546" i="1"/>
  <c r="F3545" i="1"/>
  <c r="F3544" i="1"/>
  <c r="F3543" i="1"/>
  <c r="F3542" i="1"/>
  <c r="F3537" i="1"/>
  <c r="F3536" i="1"/>
  <c r="F3535" i="1"/>
  <c r="D3534" i="1"/>
  <c r="F3533" i="1"/>
  <c r="F3532" i="1"/>
  <c r="F3531" i="1"/>
  <c r="F3530" i="1"/>
  <c r="F3529" i="1"/>
  <c r="F3528" i="1"/>
  <c r="F3527" i="1"/>
  <c r="F3526" i="1"/>
  <c r="F3525" i="1"/>
  <c r="F3524" i="1"/>
  <c r="F3520" i="1"/>
  <c r="F3519" i="1"/>
  <c r="F3518" i="1"/>
  <c r="F3517" i="1"/>
  <c r="F3516" i="1"/>
  <c r="F3515" i="1"/>
  <c r="F3514" i="1"/>
  <c r="F3513" i="1"/>
  <c r="F3512" i="1"/>
  <c r="F3511" i="1"/>
  <c r="D3510" i="1"/>
  <c r="F3509" i="1"/>
  <c r="F3508" i="1"/>
  <c r="F3507" i="1"/>
  <c r="F3506" i="1"/>
  <c r="D3505" i="1"/>
  <c r="F3504" i="1"/>
  <c r="F3503" i="1"/>
  <c r="F3502" i="1"/>
  <c r="F3501" i="1"/>
  <c r="F3500" i="1"/>
  <c r="F3495" i="1"/>
  <c r="F3494" i="1"/>
  <c r="F3493" i="1"/>
  <c r="F3492" i="1"/>
  <c r="F3491" i="1"/>
  <c r="F3490" i="1"/>
  <c r="F3489" i="1"/>
  <c r="F3488" i="1"/>
  <c r="F3487" i="1"/>
  <c r="F3486" i="1"/>
  <c r="F3485" i="1"/>
  <c r="F3484" i="1"/>
  <c r="F3483" i="1"/>
  <c r="F3482" i="1"/>
  <c r="F3481" i="1"/>
  <c r="F3480" i="1"/>
  <c r="F3479" i="1"/>
  <c r="F3478" i="1"/>
  <c r="F3477" i="1"/>
  <c r="F3476" i="1"/>
  <c r="F3475" i="1"/>
  <c r="F3474" i="1"/>
  <c r="F3473" i="1"/>
  <c r="F3472" i="1"/>
  <c r="F3471" i="1"/>
  <c r="F3470" i="1"/>
  <c r="F3469" i="1"/>
  <c r="F3468" i="1"/>
  <c r="F3467" i="1"/>
  <c r="F3466" i="1"/>
  <c r="F3465" i="1"/>
  <c r="F3464" i="1"/>
  <c r="F3463" i="1"/>
  <c r="F3462" i="1"/>
  <c r="F3461" i="1"/>
  <c r="F3917" i="1" l="1"/>
  <c r="F3921" i="1"/>
  <c r="F3619" i="1"/>
  <c r="F4999" i="1"/>
  <c r="F5041" i="1" s="1"/>
  <c r="F5008" i="1"/>
  <c r="F5042" i="1" s="1"/>
  <c r="F5035" i="1"/>
  <c r="F5043" i="1" s="1"/>
  <c r="F5096" i="1"/>
  <c r="F5129" i="1" s="1"/>
  <c r="F5126" i="1"/>
  <c r="F5131" i="1" s="1"/>
  <c r="F3534" i="1"/>
  <c r="F4917" i="1"/>
  <c r="F4940" i="1" s="1"/>
  <c r="F5104" i="1"/>
  <c r="F5130" i="1" s="1"/>
  <c r="F3919" i="1"/>
  <c r="F3929" i="1"/>
  <c r="F4814" i="1"/>
  <c r="F4904" i="1" s="1"/>
  <c r="F4939" i="1" s="1"/>
  <c r="D4921" i="1"/>
  <c r="F4921" i="1" s="1"/>
  <c r="F4935" i="1" s="1"/>
  <c r="F4941" i="1" s="1"/>
  <c r="F3505" i="1"/>
  <c r="F3859" i="1"/>
  <c r="F4650" i="1" s="1"/>
  <c r="F3903" i="1"/>
  <c r="F3907" i="1"/>
  <c r="F3978" i="1"/>
  <c r="F4464" i="1"/>
  <c r="F4657" i="1" s="1"/>
  <c r="F4578" i="1"/>
  <c r="F4660" i="1" s="1"/>
  <c r="F4203" i="1"/>
  <c r="F4654" i="1" s="1"/>
  <c r="F4250" i="1"/>
  <c r="F4655" i="1" s="1"/>
  <c r="F4356" i="1"/>
  <c r="F4656" i="1" s="1"/>
  <c r="F4491" i="1"/>
  <c r="F4658" i="1" s="1"/>
  <c r="F3510" i="1"/>
  <c r="F3915" i="1"/>
  <c r="F4633" i="1"/>
  <c r="F4661" i="1" s="1"/>
  <c r="F3790" i="1"/>
  <c r="F4649" i="1" s="1"/>
  <c r="F3895" i="1"/>
  <c r="F3923" i="1"/>
  <c r="F4542" i="1"/>
  <c r="F4659" i="1" s="1"/>
  <c r="F3905" i="1"/>
  <c r="F3979" i="1"/>
  <c r="F4152" i="1"/>
  <c r="F4653" i="1" s="1"/>
  <c r="F3637" i="1" l="1"/>
  <c r="F4648" i="1" s="1"/>
  <c r="F4028" i="1"/>
  <c r="F4652" i="1" s="1"/>
  <c r="F5044" i="1"/>
  <c r="F5136" i="1" s="1"/>
  <c r="F3962" i="1"/>
  <c r="F4651" i="1" s="1"/>
  <c r="F5132" i="1"/>
  <c r="F5137" i="1" s="1"/>
  <c r="F4942" i="1"/>
  <c r="F5135" i="1" s="1"/>
  <c r="F3327" i="1"/>
  <c r="F3325" i="1"/>
  <c r="F3324" i="1"/>
  <c r="F3323" i="1"/>
  <c r="F3322" i="1"/>
  <c r="F3321" i="1"/>
  <c r="F3319" i="1"/>
  <c r="F3316" i="1"/>
  <c r="F3315" i="1"/>
  <c r="F3314" i="1"/>
  <c r="F3313" i="1"/>
  <c r="F3312" i="1"/>
  <c r="F3311" i="1"/>
  <c r="F3310" i="1"/>
  <c r="F3309" i="1"/>
  <c r="F3308" i="1"/>
  <c r="F3307" i="1"/>
  <c r="F3306" i="1"/>
  <c r="F3305" i="1"/>
  <c r="F3304" i="1"/>
  <c r="F3303" i="1"/>
  <c r="F3302" i="1"/>
  <c r="F3301" i="1"/>
  <c r="F3300" i="1"/>
  <c r="F3299" i="1"/>
  <c r="F3298" i="1"/>
  <c r="F3297" i="1"/>
  <c r="F3296" i="1"/>
  <c r="F3295" i="1"/>
  <c r="F3294" i="1"/>
  <c r="F3292" i="1"/>
  <c r="F3290" i="1"/>
  <c r="F3289" i="1"/>
  <c r="F3288" i="1"/>
  <c r="F3287" i="1"/>
  <c r="F3286" i="1"/>
  <c r="F3285" i="1"/>
  <c r="F3284" i="1"/>
  <c r="F3283" i="1"/>
  <c r="F3282" i="1"/>
  <c r="F3281" i="1"/>
  <c r="F3280" i="1"/>
  <c r="F3279" i="1"/>
  <c r="F3278" i="1"/>
  <c r="F3277" i="1"/>
  <c r="F3276" i="1"/>
  <c r="F3273" i="1"/>
  <c r="F3272" i="1"/>
  <c r="F3271" i="1"/>
  <c r="F3270" i="1"/>
  <c r="F3269" i="1"/>
  <c r="F3268" i="1"/>
  <c r="F3267" i="1"/>
  <c r="F3266" i="1"/>
  <c r="F3265" i="1"/>
  <c r="F3264" i="1"/>
  <c r="F3263" i="1"/>
  <c r="F3262" i="1"/>
  <c r="F3261" i="1"/>
  <c r="F3260" i="1"/>
  <c r="F3259" i="1"/>
  <c r="F3258" i="1"/>
  <c r="F3257" i="1"/>
  <c r="F3256" i="1"/>
  <c r="F3254" i="1"/>
  <c r="F3249" i="1"/>
  <c r="F3247" i="1"/>
  <c r="F3246" i="1"/>
  <c r="F3245" i="1"/>
  <c r="F3244" i="1"/>
  <c r="F3242" i="1"/>
  <c r="F3224" i="1"/>
  <c r="F3222" i="1"/>
  <c r="F3221" i="1"/>
  <c r="F3220" i="1"/>
  <c r="F3219" i="1"/>
  <c r="F3218" i="1"/>
  <c r="F3217" i="1"/>
  <c r="F3216" i="1"/>
  <c r="F3215" i="1"/>
  <c r="F3212" i="1"/>
  <c r="F3210" i="1"/>
  <c r="F3209" i="1"/>
  <c r="F3208" i="1"/>
  <c r="F3207" i="1"/>
  <c r="F3206" i="1"/>
  <c r="F3205" i="1"/>
  <c r="F3204" i="1"/>
  <c r="F3203" i="1"/>
  <c r="F3202" i="1"/>
  <c r="F3201" i="1"/>
  <c r="F3200" i="1"/>
  <c r="F3199" i="1"/>
  <c r="F3198" i="1"/>
  <c r="F3197" i="1"/>
  <c r="F3196" i="1"/>
  <c r="F3195" i="1"/>
  <c r="F3194" i="1"/>
  <c r="F3193" i="1"/>
  <c r="F3192" i="1"/>
  <c r="F3191" i="1"/>
  <c r="F3190" i="1"/>
  <c r="F3189" i="1"/>
  <c r="F3188" i="1"/>
  <c r="F3187" i="1"/>
  <c r="F3186" i="1"/>
  <c r="F3185" i="1"/>
  <c r="F3184" i="1"/>
  <c r="F3183" i="1"/>
  <c r="F3182" i="1"/>
  <c r="F3181" i="1"/>
  <c r="F3180" i="1"/>
  <c r="F3179" i="1"/>
  <c r="F3178" i="1"/>
  <c r="F3177" i="1"/>
  <c r="F3176" i="1"/>
  <c r="F3175" i="1"/>
  <c r="F3174" i="1"/>
  <c r="F3172" i="1"/>
  <c r="F3171" i="1"/>
  <c r="F3170" i="1"/>
  <c r="F3169" i="1"/>
  <c r="F3167" i="1"/>
  <c r="F3166" i="1"/>
  <c r="F3165" i="1"/>
  <c r="F3164" i="1"/>
  <c r="F3163" i="1"/>
  <c r="F3162" i="1"/>
  <c r="F3161" i="1"/>
  <c r="F3155" i="1"/>
  <c r="F3154" i="1"/>
  <c r="F3153" i="1"/>
  <c r="F3152" i="1"/>
  <c r="F3151" i="1"/>
  <c r="F3150" i="1"/>
  <c r="F3149" i="1"/>
  <c r="F3148" i="1"/>
  <c r="F3147" i="1"/>
  <c r="F3146" i="1"/>
  <c r="F3145" i="1"/>
  <c r="F3144" i="1"/>
  <c r="F3143" i="1"/>
  <c r="F3142" i="1"/>
  <c r="F3141" i="1"/>
  <c r="F3140" i="1"/>
  <c r="F3139" i="1"/>
  <c r="F3138" i="1"/>
  <c r="F3137" i="1"/>
  <c r="F3136" i="1"/>
  <c r="F3134" i="1"/>
  <c r="F3133" i="1"/>
  <c r="F3131" i="1"/>
  <c r="F3130" i="1"/>
  <c r="F3129" i="1"/>
  <c r="F3128" i="1"/>
  <c r="F3127" i="1"/>
  <c r="F3126" i="1"/>
  <c r="F3125" i="1"/>
  <c r="F3124" i="1"/>
  <c r="F3123" i="1"/>
  <c r="F3122" i="1"/>
  <c r="F3121" i="1"/>
  <c r="F3120" i="1"/>
  <c r="F3119" i="1"/>
  <c r="F3118" i="1"/>
  <c r="F3117" i="1"/>
  <c r="F3116" i="1"/>
  <c r="F3115" i="1"/>
  <c r="F3114" i="1"/>
  <c r="F3113" i="1"/>
  <c r="F3112" i="1"/>
  <c r="F3111" i="1"/>
  <c r="F3110" i="1"/>
  <c r="F3109" i="1"/>
  <c r="F3108" i="1"/>
  <c r="F3107" i="1"/>
  <c r="F3106" i="1"/>
  <c r="F3105" i="1"/>
  <c r="F3104" i="1"/>
  <c r="F3103" i="1"/>
  <c r="F3102" i="1"/>
  <c r="F3101" i="1"/>
  <c r="F3100" i="1"/>
  <c r="F3099" i="1"/>
  <c r="F3098" i="1"/>
  <c r="F3097" i="1"/>
  <c r="F3095" i="1"/>
  <c r="F3094" i="1"/>
  <c r="F3093" i="1"/>
  <c r="F3090" i="1"/>
  <c r="F3089" i="1"/>
  <c r="F3088" i="1"/>
  <c r="F3087" i="1"/>
  <c r="F3086" i="1"/>
  <c r="F3085" i="1"/>
  <c r="F3084" i="1"/>
  <c r="F3083" i="1"/>
  <c r="F3082" i="1"/>
  <c r="F3081" i="1"/>
  <c r="F3080" i="1"/>
  <c r="F3079" i="1"/>
  <c r="F3078" i="1"/>
  <c r="F5138" i="1" l="1"/>
  <c r="F27" i="1" s="1"/>
  <c r="F3334" i="1"/>
  <c r="F3343" i="1"/>
  <c r="F3329" i="1"/>
  <c r="F3337" i="1"/>
  <c r="F3291" i="1"/>
  <c r="F3340" i="1"/>
  <c r="F3156" i="1"/>
  <c r="F3248" i="1"/>
  <c r="F3346" i="1" l="1"/>
  <c r="F25" i="1" s="1"/>
  <c r="F6207" i="1"/>
  <c r="F6253" i="1" s="1"/>
  <c r="F6395" i="1" s="1"/>
  <c r="F6397" i="1" s="1"/>
  <c r="F28" i="1" s="1"/>
  <c r="F2132" i="1" l="1"/>
  <c r="F7127" i="1" l="1"/>
  <c r="F7122" i="1"/>
  <c r="F7117" i="1"/>
  <c r="F7112" i="1"/>
  <c r="F7111" i="1"/>
  <c r="F7098" i="1"/>
  <c r="F7097" i="1"/>
  <c r="F7096" i="1"/>
  <c r="F7076" i="1"/>
  <c r="F7071" i="1"/>
  <c r="F7067" i="1"/>
  <c r="F7062" i="1"/>
  <c r="F7050" i="1"/>
  <c r="F7040" i="1"/>
  <c r="F7039" i="1"/>
  <c r="F7034" i="1"/>
  <c r="F7024" i="1"/>
  <c r="F7019" i="1"/>
  <c r="F7013" i="1"/>
  <c r="F7000" i="1"/>
  <c r="F6999" i="1"/>
  <c r="F6998" i="1"/>
  <c r="F6992" i="1"/>
  <c r="F6991" i="1"/>
  <c r="F6990" i="1"/>
  <c r="F6977" i="1"/>
  <c r="F6969" i="1"/>
  <c r="F6958" i="1"/>
  <c r="F6957" i="1"/>
  <c r="F6942" i="1"/>
  <c r="F6920" i="1"/>
  <c r="F6915" i="1"/>
  <c r="F6907" i="1"/>
  <c r="F6899" i="1"/>
  <c r="F6892" i="1"/>
  <c r="F6875" i="1"/>
  <c r="F6870" i="1"/>
  <c r="F6865" i="1"/>
  <c r="F6860" i="1"/>
  <c r="F6826" i="1"/>
  <c r="F6822" i="1"/>
  <c r="F6818" i="1"/>
  <c r="F6817" i="1"/>
  <c r="F6806" i="1"/>
  <c r="F6790" i="1"/>
  <c r="F6786" i="1"/>
  <c r="F6783" i="1"/>
  <c r="F6780" i="1"/>
  <c r="F6779" i="1"/>
  <c r="F6778" i="1"/>
  <c r="F6775" i="1"/>
  <c r="F6774" i="1"/>
  <c r="F6770" i="1"/>
  <c r="F6760" i="1"/>
  <c r="F6759" i="1"/>
  <c r="F6756" i="1"/>
  <c r="F6755" i="1"/>
  <c r="F6754" i="1"/>
  <c r="F6753" i="1"/>
  <c r="F6752" i="1"/>
  <c r="F6751" i="1"/>
  <c r="F6742" i="1"/>
  <c r="F6738" i="1"/>
  <c r="F6734" i="1"/>
  <c r="F6729" i="1"/>
  <c r="F6726" i="1"/>
  <c r="F6722" i="1"/>
  <c r="F6710" i="1"/>
  <c r="F6700" i="1"/>
  <c r="F6699" i="1"/>
  <c r="F6698" i="1"/>
  <c r="F6697" i="1"/>
  <c r="F6693" i="1"/>
  <c r="F6684" i="1"/>
  <c r="F6676" i="1"/>
  <c r="F6668" i="1"/>
  <c r="F6659" i="1"/>
  <c r="F6649" i="1"/>
  <c r="F6647" i="1"/>
  <c r="F6643" i="1"/>
  <c r="F6637" i="1"/>
  <c r="F6634" i="1"/>
  <c r="F6631" i="1"/>
  <c r="F6630" i="1"/>
  <c r="F6629" i="1"/>
  <c r="F6614" i="1"/>
  <c r="F6601" i="1"/>
  <c r="F6596" i="1"/>
  <c r="F6580" i="1"/>
  <c r="F6558" i="1"/>
  <c r="F6554" i="1"/>
  <c r="F6545" i="1"/>
  <c r="F6535" i="1"/>
  <c r="F6527" i="1"/>
  <c r="F6510" i="1"/>
  <c r="F6504" i="1"/>
  <c r="F6498" i="1"/>
  <c r="F6492" i="1"/>
  <c r="F6485" i="1"/>
  <c r="F6476" i="1"/>
  <c r="F6471" i="1"/>
  <c r="F6466" i="1"/>
  <c r="F6461" i="1"/>
  <c r="F6459" i="1"/>
  <c r="F6452" i="1"/>
  <c r="F6447" i="1"/>
  <c r="F7080" i="1" l="1"/>
  <c r="F7151" i="1" s="1"/>
  <c r="F7006" i="1"/>
  <c r="F7149" i="1" s="1"/>
  <c r="F6620" i="1"/>
  <c r="F6845" i="1" s="1"/>
  <c r="F7054" i="1"/>
  <c r="F7150" i="1" s="1"/>
  <c r="F6516" i="1"/>
  <c r="F6843" i="1" s="1"/>
  <c r="F6925" i="1"/>
  <c r="F7147" i="1" s="1"/>
  <c r="F6982" i="1"/>
  <c r="F7148" i="1" s="1"/>
  <c r="F6653" i="1"/>
  <c r="F6846" i="1" s="1"/>
  <c r="F6715" i="1"/>
  <c r="F6847" i="1" s="1"/>
  <c r="F6793" i="1"/>
  <c r="F6849" i="1" s="1"/>
  <c r="F6563" i="1"/>
  <c r="F6844" i="1" s="1"/>
  <c r="F6829" i="1"/>
  <c r="F6850" i="1" s="1"/>
  <c r="F6764" i="1"/>
  <c r="F6848" i="1" s="1"/>
  <c r="F6881" i="1"/>
  <c r="F7146" i="1" s="1"/>
  <c r="F7132" i="1"/>
  <c r="F7152" i="1" s="1"/>
  <c r="F7154" i="1" l="1"/>
  <c r="F7169" i="1" s="1"/>
  <c r="F6852" i="1"/>
  <c r="F7168" i="1" s="1"/>
  <c r="F7171" i="1" l="1"/>
  <c r="F29" i="1" s="1"/>
  <c r="F908" i="1" l="1"/>
  <c r="F906" i="1"/>
  <c r="F152" i="1" l="1"/>
  <c r="F148" i="1"/>
  <c r="F145" i="1"/>
  <c r="F142" i="1"/>
  <c r="F139" i="1"/>
  <c r="F133" i="1"/>
  <c r="F130" i="1"/>
  <c r="F127" i="1"/>
  <c r="F124" i="1"/>
  <c r="F90" i="1"/>
  <c r="F83" i="1"/>
  <c r="F81" i="1"/>
  <c r="F80" i="1"/>
  <c r="F79" i="1"/>
  <c r="F77" i="1"/>
  <c r="F78" i="1"/>
  <c r="F85" i="1"/>
  <c r="F86" i="1"/>
  <c r="F87" i="1"/>
  <c r="F99" i="1"/>
  <c r="F30" i="1" l="1"/>
  <c r="F5173" i="1" l="1"/>
  <c r="F5171" i="1"/>
  <c r="F5170" i="1"/>
  <c r="F5167" i="1"/>
  <c r="F5166" i="1"/>
  <c r="F1011" i="1" l="1"/>
  <c r="F728" i="1"/>
  <c r="F94" i="1"/>
  <c r="F4647" i="1"/>
  <c r="F4665" i="1" s="1"/>
  <c r="F26" i="1" s="1"/>
  <c r="F150" i="1"/>
  <c r="F136" i="1"/>
  <c r="F135" i="1"/>
  <c r="F122" i="1"/>
  <c r="F97" i="1"/>
  <c r="F96" i="1"/>
  <c r="F95" i="1"/>
  <c r="F93" i="1"/>
  <c r="F92" i="1"/>
  <c r="F89" i="1"/>
  <c r="F76" i="1"/>
  <c r="F75" i="1"/>
  <c r="F74" i="1"/>
  <c r="F73" i="1"/>
  <c r="F72" i="1"/>
  <c r="F71" i="1"/>
  <c r="F70" i="1"/>
  <c r="F69" i="1"/>
  <c r="F68" i="1"/>
  <c r="F67" i="1"/>
  <c r="F66" i="1"/>
  <c r="F65" i="1"/>
  <c r="F64" i="1"/>
  <c r="F63" i="1"/>
  <c r="F62" i="1"/>
  <c r="F61" i="1"/>
  <c r="F60" i="1"/>
  <c r="F59" i="1"/>
  <c r="F58" i="1"/>
  <c r="F2958" i="1"/>
  <c r="F2933" i="1"/>
  <c r="F1272" i="1"/>
  <c r="F1265" i="1"/>
  <c r="F1255" i="1"/>
  <c r="F1251" i="1"/>
  <c r="F2841" i="1"/>
  <c r="F2839" i="1"/>
  <c r="F2838" i="1"/>
  <c r="F2835" i="1"/>
  <c r="F2833" i="1"/>
  <c r="F2831" i="1"/>
  <c r="F2829" i="1"/>
  <c r="F2827" i="1"/>
  <c r="F2825" i="1"/>
  <c r="F2823" i="1"/>
  <c r="F2820" i="1"/>
  <c r="F2818" i="1"/>
  <c r="F2816" i="1"/>
  <c r="F2814" i="1"/>
  <c r="F2812" i="1"/>
  <c r="F2807" i="1"/>
  <c r="F2806" i="1"/>
  <c r="F2802" i="1"/>
  <c r="F2800" i="1"/>
  <c r="F2789" i="1"/>
  <c r="F2784" i="1"/>
  <c r="F2780" i="1"/>
  <c r="F2779" i="1"/>
  <c r="F2778" i="1"/>
  <c r="F2777" i="1"/>
  <c r="F2776" i="1"/>
  <c r="F2775" i="1"/>
  <c r="F2774" i="1"/>
  <c r="F2773" i="1"/>
  <c r="F2772" i="1"/>
  <c r="F2752" i="1"/>
  <c r="F2749" i="1"/>
  <c r="F2748" i="1"/>
  <c r="F2747" i="1"/>
  <c r="F2736" i="1"/>
  <c r="F2731" i="1"/>
  <c r="F2728" i="1"/>
  <c r="F2723" i="1"/>
  <c r="F2719" i="1"/>
  <c r="F2712" i="1"/>
  <c r="F2703" i="1"/>
  <c r="F2695" i="1"/>
  <c r="F2688" i="1"/>
  <c r="F2678" i="1"/>
  <c r="F2667" i="1"/>
  <c r="F2656" i="1"/>
  <c r="F2640" i="1"/>
  <c r="F2637" i="1"/>
  <c r="F2632" i="1"/>
  <c r="F2628" i="1"/>
  <c r="F2624" i="1"/>
  <c r="F2606" i="1"/>
  <c r="F2605" i="1"/>
  <c r="F2602" i="1"/>
  <c r="F2598" i="1"/>
  <c r="F2593" i="1"/>
  <c r="F2574" i="1"/>
  <c r="F2571" i="1"/>
  <c r="F2562" i="1"/>
  <c r="F2557" i="1"/>
  <c r="F2556" i="1"/>
  <c r="F2555" i="1"/>
  <c r="F2549" i="1"/>
  <c r="F2548" i="1"/>
  <c r="F2545" i="1"/>
  <c r="F2544" i="1"/>
  <c r="F2540" i="1"/>
  <c r="F2539" i="1"/>
  <c r="F2536" i="1"/>
  <c r="F2535" i="1"/>
  <c r="F2529" i="1"/>
  <c r="F2528" i="1"/>
  <c r="F2515" i="1"/>
  <c r="F2512" i="1"/>
  <c r="F2508" i="1"/>
  <c r="F2504" i="1"/>
  <c r="F2500" i="1"/>
  <c r="F2496" i="1"/>
  <c r="F2483" i="1"/>
  <c r="F2479" i="1"/>
  <c r="F2475" i="1"/>
  <c r="F2471" i="1"/>
  <c r="F2467" i="1"/>
  <c r="F2463" i="1"/>
  <c r="F1384" i="1"/>
  <c r="F1383" i="1"/>
  <c r="F2451" i="1"/>
  <c r="F2454" i="1" s="1"/>
  <c r="F2860" i="1" s="1"/>
  <c r="F2441" i="1"/>
  <c r="F2439" i="1"/>
  <c r="F2436" i="1"/>
  <c r="F2433" i="1"/>
  <c r="F2430" i="1"/>
  <c r="F2427" i="1"/>
  <c r="F2424" i="1"/>
  <c r="F2410" i="1"/>
  <c r="F2408" i="1"/>
  <c r="F2405" i="1"/>
  <c r="F2402" i="1"/>
  <c r="F2399" i="1"/>
  <c r="F2396" i="1"/>
  <c r="F2393" i="1"/>
  <c r="F2384" i="1"/>
  <c r="F2381" i="1"/>
  <c r="F2378" i="1"/>
  <c r="F2375" i="1"/>
  <c r="F2372" i="1"/>
  <c r="F2369" i="1"/>
  <c r="F2366" i="1"/>
  <c r="F2363" i="1"/>
  <c r="F2329" i="1"/>
  <c r="F2327" i="1"/>
  <c r="F2323" i="1"/>
  <c r="F2319" i="1"/>
  <c r="F2315" i="1"/>
  <c r="F2314" i="1"/>
  <c r="F2313" i="1"/>
  <c r="F2312" i="1"/>
  <c r="F2298" i="1"/>
  <c r="F2297" i="1"/>
  <c r="F2296" i="1"/>
  <c r="F2295" i="1"/>
  <c r="F2281" i="1"/>
  <c r="F2279" i="1"/>
  <c r="F2276" i="1"/>
  <c r="F2268" i="1"/>
  <c r="F2267" i="1"/>
  <c r="F2266" i="1"/>
  <c r="F2265" i="1"/>
  <c r="F2224" i="1"/>
  <c r="F2222" i="1"/>
  <c r="F2180" i="1"/>
  <c r="F2178" i="1"/>
  <c r="F2176" i="1"/>
  <c r="F2174" i="1"/>
  <c r="F2172" i="1"/>
  <c r="F2125" i="1"/>
  <c r="F2118" i="1"/>
  <c r="F2111" i="1"/>
  <c r="F2104" i="1"/>
  <c r="F2097" i="1"/>
  <c r="F2090" i="1"/>
  <c r="F2083" i="1"/>
  <c r="F2076" i="1"/>
  <c r="F2069" i="1"/>
  <c r="F2062" i="1"/>
  <c r="F2055" i="1"/>
  <c r="F2048" i="1"/>
  <c r="F2041" i="1"/>
  <c r="F2034" i="1"/>
  <c r="F2027" i="1"/>
  <c r="F2020" i="1"/>
  <c r="F2013" i="1"/>
  <c r="F2006" i="1"/>
  <c r="F1999" i="1"/>
  <c r="F1993" i="1"/>
  <c r="F1970" i="1"/>
  <c r="F1963" i="1"/>
  <c r="F1956" i="1"/>
  <c r="F1949" i="1"/>
  <c r="F1941" i="1"/>
  <c r="F1935" i="1"/>
  <c r="F1927" i="1"/>
  <c r="F1919" i="1"/>
  <c r="F1911" i="1"/>
  <c r="F1897" i="1"/>
  <c r="F1889" i="1"/>
  <c r="F1881" i="1"/>
  <c r="F1873" i="1"/>
  <c r="F1865" i="1"/>
  <c r="F1857" i="1"/>
  <c r="F1849" i="1"/>
  <c r="F1841" i="1"/>
  <c r="F1833" i="1"/>
  <c r="F1824" i="1"/>
  <c r="F1816" i="1"/>
  <c r="F1808" i="1"/>
  <c r="F1800" i="1"/>
  <c r="F1794" i="1"/>
  <c r="F1786" i="1"/>
  <c r="F1751" i="1"/>
  <c r="F1745" i="1"/>
  <c r="F1739" i="1"/>
  <c r="F1733" i="1"/>
  <c r="F1727" i="1"/>
  <c r="F1721" i="1"/>
  <c r="F1715" i="1"/>
  <c r="F1701" i="1"/>
  <c r="F1694" i="1"/>
  <c r="F1688" i="1"/>
  <c r="F1681" i="1"/>
  <c r="F1673" i="1"/>
  <c r="F1665" i="1"/>
  <c r="F1657" i="1"/>
  <c r="F1649" i="1"/>
  <c r="F1643" i="1"/>
  <c r="F1635" i="1"/>
  <c r="F1629" i="1"/>
  <c r="F1621" i="1"/>
  <c r="F1613" i="1"/>
  <c r="F1605" i="1"/>
  <c r="F1597" i="1"/>
  <c r="F1589" i="1"/>
  <c r="F1581" i="1"/>
  <c r="F1573" i="1"/>
  <c r="F1565" i="1"/>
  <c r="F1559" i="1"/>
  <c r="F1551" i="1"/>
  <c r="F1545" i="1"/>
  <c r="F1539" i="1"/>
  <c r="F1531" i="1"/>
  <c r="F1523" i="1"/>
  <c r="F1515" i="1"/>
  <c r="F1507" i="1"/>
  <c r="F1499" i="1"/>
  <c r="F1491" i="1"/>
  <c r="F1483" i="1"/>
  <c r="F1475" i="1"/>
  <c r="F1467" i="1"/>
  <c r="F1459" i="1"/>
  <c r="F1451" i="1"/>
  <c r="F1443" i="1"/>
  <c r="F1435" i="1"/>
  <c r="F1427" i="1"/>
  <c r="F1419" i="1"/>
  <c r="F1310" i="1"/>
  <c r="F1306" i="1"/>
  <c r="F1177" i="1"/>
  <c r="F1175" i="1"/>
  <c r="F1173" i="1"/>
  <c r="F1171" i="1"/>
  <c r="F1169" i="1"/>
  <c r="F1167" i="1"/>
  <c r="F1165" i="1"/>
  <c r="F1163" i="1"/>
  <c r="F1161" i="1"/>
  <c r="F1159" i="1"/>
  <c r="F1158" i="1"/>
  <c r="F1155" i="1"/>
  <c r="F1153" i="1"/>
  <c r="F1151" i="1"/>
  <c r="F1149" i="1"/>
  <c r="F1138" i="1"/>
  <c r="F1139" i="1" s="1"/>
  <c r="F2852" i="1" s="1"/>
  <c r="F163" i="1"/>
  <c r="F161" i="1"/>
  <c r="F162" i="1"/>
  <c r="F160" i="1"/>
  <c r="F913" i="1"/>
  <c r="F917" i="1"/>
  <c r="F920" i="1"/>
  <c r="F734" i="1"/>
  <c r="F735" i="1"/>
  <c r="F736" i="1"/>
  <c r="F737" i="1"/>
  <c r="F738" i="1"/>
  <c r="F739" i="1"/>
  <c r="F740" i="1"/>
  <c r="F741" i="1"/>
  <c r="F742" i="1"/>
  <c r="F743" i="1"/>
  <c r="F744" i="1"/>
  <c r="F745" i="1"/>
  <c r="F747" i="1"/>
  <c r="F725" i="1"/>
  <c r="F726" i="1"/>
  <c r="F727" i="1"/>
  <c r="F730" i="1"/>
  <c r="F731" i="1"/>
  <c r="F732" i="1"/>
  <c r="F733" i="1"/>
  <c r="F716" i="1"/>
  <c r="F717" i="1"/>
  <c r="F718" i="1"/>
  <c r="F719" i="1"/>
  <c r="F720" i="1"/>
  <c r="F721" i="1"/>
  <c r="F722" i="1"/>
  <c r="F723" i="1"/>
  <c r="F724" i="1"/>
  <c r="F1227" i="1"/>
  <c r="F1219" i="1"/>
  <c r="F1217" i="1"/>
  <c r="F1215" i="1"/>
  <c r="F1212" i="1"/>
  <c r="F1209" i="1"/>
  <c r="F1203" i="1"/>
  <c r="F1206" i="1"/>
  <c r="F1231" i="1"/>
  <c r="F1233" i="1"/>
  <c r="F1234" i="1"/>
  <c r="F1235" i="1"/>
  <c r="F1236" i="1"/>
  <c r="F1237" i="1"/>
  <c r="F1221" i="1"/>
  <c r="F1222" i="1"/>
  <c r="F1223" i="1"/>
  <c r="F1224" i="1"/>
  <c r="F1225" i="1"/>
  <c r="F1226" i="1"/>
  <c r="F1228" i="1"/>
  <c r="F1197" i="1"/>
  <c r="F1193" i="1"/>
  <c r="F1191" i="1"/>
  <c r="F1189" i="1"/>
  <c r="F946" i="1"/>
  <c r="F772" i="1"/>
  <c r="F857" i="1"/>
  <c r="F825" i="1"/>
  <c r="F824" i="1"/>
  <c r="F746" i="1"/>
  <c r="F715" i="1"/>
  <c r="F714" i="1"/>
  <c r="F712" i="1"/>
  <c r="F711" i="1"/>
  <c r="F706" i="1"/>
  <c r="F705" i="1"/>
  <c r="F703" i="1"/>
  <c r="F702" i="1"/>
  <c r="F700" i="1"/>
  <c r="F697" i="1"/>
  <c r="F691" i="1"/>
  <c r="F1232" i="1"/>
  <c r="F1241" i="1"/>
  <c r="F688" i="1"/>
  <c r="F689" i="1"/>
  <c r="F695" i="1"/>
  <c r="F698" i="1"/>
  <c r="F699" i="1"/>
  <c r="F701" i="1"/>
  <c r="F708" i="1"/>
  <c r="F709" i="1"/>
  <c r="F762" i="1"/>
  <c r="F764" i="1"/>
  <c r="F766" i="1"/>
  <c r="F769" i="1"/>
  <c r="F774" i="1"/>
  <c r="F776" i="1"/>
  <c r="F819" i="1"/>
  <c r="F821" i="1"/>
  <c r="F827" i="1"/>
  <c r="F831" i="1"/>
  <c r="F833" i="1"/>
  <c r="F835" i="1"/>
  <c r="F837" i="1"/>
  <c r="F839" i="1"/>
  <c r="F841" i="1"/>
  <c r="F843" i="1"/>
  <c r="F845" i="1"/>
  <c r="F848" i="1"/>
  <c r="F850" i="1"/>
  <c r="F854" i="1"/>
  <c r="F855" i="1"/>
  <c r="F859" i="1"/>
  <c r="F861" i="1"/>
  <c r="F863" i="1"/>
  <c r="F865" i="1"/>
  <c r="F867" i="1"/>
  <c r="F870" i="1"/>
  <c r="F873" i="1"/>
  <c r="F875" i="1"/>
  <c r="F877" i="1"/>
  <c r="F879" i="1"/>
  <c r="F881" i="1"/>
  <c r="F887" i="1"/>
  <c r="F890" i="1"/>
  <c r="F892" i="1"/>
  <c r="F894" i="1"/>
  <c r="F896" i="1"/>
  <c r="F898" i="1"/>
  <c r="F902" i="1"/>
  <c r="F904" i="1"/>
  <c r="F922" i="1"/>
  <c r="F924" i="1"/>
  <c r="F926" i="1"/>
  <c r="F929" i="1"/>
  <c r="F931" i="1"/>
  <c r="F933" i="1"/>
  <c r="F935" i="1"/>
  <c r="F940" i="1"/>
  <c r="F941" i="1"/>
  <c r="F943" i="1"/>
  <c r="F967" i="1"/>
  <c r="F968" i="1"/>
  <c r="F978" i="1"/>
  <c r="F982" i="1"/>
  <c r="F987" i="1"/>
  <c r="F995" i="1"/>
  <c r="F1000" i="1"/>
  <c r="F1006" i="1"/>
  <c r="F1016" i="1"/>
  <c r="F1021" i="1"/>
  <c r="F1025" i="1"/>
  <c r="F1031" i="1"/>
  <c r="F1037" i="1"/>
  <c r="F1044" i="1"/>
  <c r="F1047" i="1"/>
  <c r="F1050" i="1"/>
  <c r="F1053" i="1"/>
  <c r="F1056" i="1"/>
  <c r="F1059" i="1"/>
  <c r="F1062" i="1"/>
  <c r="F1065" i="1"/>
  <c r="F1069" i="1"/>
  <c r="F1073" i="1"/>
  <c r="F1077" i="1"/>
  <c r="F1079" i="1"/>
  <c r="F696" i="1"/>
  <c r="F829" i="1"/>
  <c r="F883" i="1"/>
  <c r="F900" i="1"/>
  <c r="F1230" i="1"/>
  <c r="F1238" i="1"/>
  <c r="F778" i="1" l="1"/>
  <c r="F2485" i="1"/>
  <c r="F2861" i="1" s="1"/>
  <c r="F1761" i="1"/>
  <c r="F154" i="1"/>
  <c r="F1180" i="1"/>
  <c r="F2853" i="1" s="1"/>
  <c r="F2961" i="1"/>
  <c r="F2271" i="1"/>
  <c r="F2517" i="1"/>
  <c r="F2862" i="1" s="1"/>
  <c r="F1274" i="1"/>
  <c r="F2855" i="1" s="1"/>
  <c r="F969" i="1"/>
  <c r="F2850" i="1" s="1"/>
  <c r="F2608" i="1"/>
  <c r="F2864" i="1" s="1"/>
  <c r="F948" i="1"/>
  <c r="F2849" i="1" s="1"/>
  <c r="F164" i="1"/>
  <c r="F2846" i="1" s="1"/>
  <c r="F1386" i="1"/>
  <c r="F2856" i="1" s="1"/>
  <c r="F1703" i="1"/>
  <c r="F2413" i="1"/>
  <c r="F2576" i="1"/>
  <c r="F2863" i="1" s="1"/>
  <c r="F2738" i="1"/>
  <c r="F2865" i="1" s="1"/>
  <c r="F2848" i="1"/>
  <c r="F1973" i="1"/>
  <c r="F2331" i="1"/>
  <c r="F2444" i="1"/>
  <c r="F2859" i="1" s="1"/>
  <c r="F2754" i="1"/>
  <c r="F2866" i="1" s="1"/>
  <c r="F1081" i="1"/>
  <c r="F2851" i="1" s="1"/>
  <c r="F1243" i="1"/>
  <c r="F2854" i="1" s="1"/>
  <c r="F2842" i="1"/>
  <c r="F2867" i="1" s="1"/>
  <c r="F749" i="1"/>
  <c r="F2847" i="1" s="1"/>
  <c r="F24" i="1" l="1"/>
  <c r="F2415" i="1"/>
  <c r="F2858" i="1" s="1"/>
  <c r="F1763" i="1"/>
  <c r="F1975" i="1"/>
  <c r="F2857" i="1" s="1"/>
  <c r="F2868" i="1" l="1"/>
  <c r="F23" i="1" s="1"/>
  <c r="F22" i="1"/>
  <c r="F32" i="1" l="1"/>
  <c r="F33" i="1" s="1"/>
</calcChain>
</file>

<file path=xl/sharedStrings.xml><?xml version="1.0" encoding="utf-8"?>
<sst xmlns="http://schemas.openxmlformats.org/spreadsheetml/2006/main" count="8748" uniqueCount="4433">
  <si>
    <t>B</t>
  </si>
  <si>
    <t>C</t>
  </si>
  <si>
    <t>kpl.</t>
  </si>
  <si>
    <t>1.9.</t>
  </si>
  <si>
    <t>1.10.</t>
  </si>
  <si>
    <t>1.11.</t>
  </si>
  <si>
    <t>1.12.</t>
  </si>
  <si>
    <t>1.13.</t>
  </si>
  <si>
    <t>1.14.</t>
  </si>
  <si>
    <t>1.15.</t>
  </si>
  <si>
    <t>1.16.</t>
  </si>
  <si>
    <t>1.17.</t>
  </si>
  <si>
    <t>1.18.</t>
  </si>
  <si>
    <t>1.19.</t>
  </si>
  <si>
    <t>1.20.</t>
  </si>
  <si>
    <t>SVEUKUPNA REKAPITULACIJA</t>
  </si>
  <si>
    <t>NKV</t>
  </si>
  <si>
    <t>11.</t>
  </si>
  <si>
    <t>Ukupno</t>
  </si>
  <si>
    <t>A</t>
  </si>
  <si>
    <t>15.</t>
  </si>
  <si>
    <t>16.</t>
  </si>
  <si>
    <t>17.</t>
  </si>
  <si>
    <t>18.</t>
  </si>
  <si>
    <t>19.</t>
  </si>
  <si>
    <t>20.</t>
  </si>
  <si>
    <t>21.</t>
  </si>
  <si>
    <t>Ø 80 mm</t>
  </si>
  <si>
    <t>22.</t>
  </si>
  <si>
    <t>23.</t>
  </si>
  <si>
    <t>27.</t>
  </si>
  <si>
    <t>28.</t>
  </si>
  <si>
    <t>29.</t>
  </si>
  <si>
    <t>30.</t>
  </si>
  <si>
    <t>31.</t>
  </si>
  <si>
    <t>32.</t>
  </si>
  <si>
    <t>33.</t>
  </si>
  <si>
    <t>34.</t>
  </si>
  <si>
    <t>35.</t>
  </si>
  <si>
    <t>36.</t>
  </si>
  <si>
    <t>37.</t>
  </si>
  <si>
    <t>38.</t>
  </si>
  <si>
    <t>39.</t>
  </si>
  <si>
    <t>40.</t>
  </si>
  <si>
    <t>2.1</t>
  </si>
  <si>
    <t>2.7.</t>
  </si>
  <si>
    <t>9.</t>
  </si>
  <si>
    <t>10.</t>
  </si>
  <si>
    <t>kompl.</t>
  </si>
  <si>
    <t xml:space="preserve">  </t>
  </si>
  <si>
    <t>GRAĐEVINSKI RADOVI</t>
  </si>
  <si>
    <t>12.</t>
  </si>
  <si>
    <t>13.</t>
  </si>
  <si>
    <t>14.</t>
  </si>
  <si>
    <t>1.1</t>
  </si>
  <si>
    <t>24.</t>
  </si>
  <si>
    <t>25.</t>
  </si>
  <si>
    <t>26.</t>
  </si>
  <si>
    <t>2.2</t>
  </si>
  <si>
    <t>SVEUKUPNO:</t>
  </si>
  <si>
    <t>c)      PROTUPOŽARNA ZAŠTITA</t>
  </si>
  <si>
    <t>ZIDARSKI RADOVI</t>
  </si>
  <si>
    <t>Pijesak za žbuku mora biti bez humusa i drugih nečistoća, ne deblji od 3 mm dok se kod štrcane žbuke dozvoljava i promjer do 6 mm. Najveća veličina zrna ovisi o debljini sloja žbuke. Maksimalni promjer zrna nesmije prijeći 1/3 propisane debljine žbuke. Najfinijeg pijeska sa promjerom do 0,25 mm neka bude 15-30% pijeska po težini. Ukoliko prirodni sastav pijeska ne odgovara prethodno spomenutim uvjetima, pijesak treb prosijavati. Vapno može biti gašeno ili hidratizirano, ako nije drugačije navedeno.</t>
  </si>
  <si>
    <t>m'</t>
  </si>
  <si>
    <t xml:space="preserve">Jedinične cijene primjenjivat će se na izvedene količine bez obzira u kojem postotku iste odstupaju od količine u troškovniku.
Izvedeni radovi moraju u cijelosti odgovarati opisu troškovnika, a u tu svrhu investitor ima pravo od izvoditelja tražiti prije početka radova uzorke koji se čuvaju u upravi gradilišta, te izvedeni radovi moraju istima u cijelosti odgovarati.
</t>
  </si>
  <si>
    <t>Materijal</t>
  </si>
  <si>
    <t>Rad</t>
  </si>
  <si>
    <t>U kalkulaciju rada treba uključiti sav rad, kako glavni, tako i pomoćni, te sav unutarnji transport. Ujedno treba uključiti i rad oko zaštite gotovih konstrukcija i dijelova objekta od štetnog atmosferskog utjecaja vrućine, hladnoće i sl.</t>
  </si>
  <si>
    <t>Skele</t>
  </si>
  <si>
    <t>Sve vrste radnih skela bez obzira na visinu ulaze u jediničnu cijenu dotičnog rada osim skele predviđene u troškovniku zidarskih radova.</t>
  </si>
  <si>
    <t>Oplate</t>
  </si>
  <si>
    <t>Izmjere</t>
  </si>
  <si>
    <t>Ukoliko u pojedinoj stavci nije određen način rada, treba se u svemu pridržavati propisa za pojedinu vrstu rada ili prosječnih normi u graditeljstvu.</t>
  </si>
  <si>
    <t>Zimski i ljetni rad</t>
  </si>
  <si>
    <t>Faktor</t>
  </si>
  <si>
    <t>U jediničnu cijenu radne snage izvoditelj ima pravo zaračunati faktor prema postojećim propisima i privrednim instrumentima, na osnovu zakonskih propisa.</t>
  </si>
  <si>
    <t>Osim toga izvoditelj treba faktorom obuhvatiti i slijedeće radove koji se neće posebno platiti kao naknadni rad, i to:</t>
  </si>
  <si>
    <t>OPĆENITO</t>
  </si>
  <si>
    <t>Sastavni dio projektnog elaborata uz nacrte, tehnički opis i opće uvjete izvođenja  je ovaj troškovnik. Ukoliko iz bilo kojih razloga dođe do odstupanja od podataka iz troškovnika, u odnosu na podatke iz nacrta, vrijede podaci iz nacrta. Uz opće uvjete ovog troškovnika, nužno je pratiti opis, koji se smatra sastavnim dijelom ovog troškovnika. Ukoliko se podaci razlikuju važeći su oni iz troškovnika.
Sve eventualne nejasnoće dužan je izvođač razjasniti s projektantima prije podnošenja ponude, jer se naknadne primjedbe u tom smislu neće moći uvažiti. Radove treba izvesti po opisu pojedine stavke troškovnika, općim uvjetima pojedinih grupa radova i ovim općim uvjetima.</t>
  </si>
  <si>
    <t>U cijeni moraju biti sadržani i radovi koji se neće posebno platiti kao što su:</t>
  </si>
  <si>
    <t xml:space="preserve">Konačni obračun vrši se na osnovu stvarno izvedenih količina, a po jediničnim cijenama ugovornog troškovnika. Ovo važi ukoliko se drukčije ne ugovori.
Primopredaju građevine konstatiraju zapisnički predstavnik izvođača i investitor.
Obračun je prema stvarno izvedenim količinama te prema cijenama iz ugovornog troškovnika ako se drugačije ne ugovori.
</t>
  </si>
  <si>
    <t>NAČIN ZBRINJAVANJA GRAĐEVNOG OTPADA I SANACIJA OKOLIŠA</t>
  </si>
  <si>
    <t>Prilikom   izvođenja predmetnog objekta potrebno je za svako odlaganje zemljanog ili otpadnog građevnog materijala u okviru gradilišta zatražiti odobrenje nadzornog inženjera.
Ukoliko se za organizaciju gradnje i smještaj građevnog materijala privremeno koristi javna površina obavezno je u dogovoru s nadzornim inženjerom ishođenje odobrenja od nadležne gradske službe.</t>
  </si>
  <si>
    <t>Izvoditelj radova je dužan nakon završetka radova gradilište i okoliš dovesti u stanje uređenosti najkasnije do  dana  izdavanja uporabne dozvole.</t>
  </si>
  <si>
    <t>3.43.</t>
  </si>
  <si>
    <t>3.45.</t>
  </si>
  <si>
    <t>3.46.</t>
  </si>
  <si>
    <t>3.47.</t>
  </si>
  <si>
    <t>3.48.</t>
  </si>
  <si>
    <t>3.49.</t>
  </si>
  <si>
    <t>3.50.</t>
  </si>
  <si>
    <t>Uzemljenje</t>
  </si>
  <si>
    <t>U uskoj vezi sa projektantom instalacije (gromobran) potrebno je predvidjeti i izvesti potrebno uzemljenje fasadnih elemenata.</t>
  </si>
  <si>
    <t>Završne napomene</t>
  </si>
  <si>
    <t>2. DODATAK DIJELU "OPĆENITO"</t>
  </si>
  <si>
    <t>Unutar fiksnih stijena izvode se "polja" s ugrađenim elementima pod "a" (prozorima) uz ugradbu "rastera" čelične konstrukcije - posebna stavka - vidi shemu.
Profilit staklo postavlja se u principu vertikalno.
U okviru stavke izvodi se donja vanjska i unutarnja prozorska klupčica s okapnicom.</t>
  </si>
  <si>
    <t>HIDROIZOLATERSKI RADOVI</t>
  </si>
  <si>
    <t>1. OPĆENITO</t>
  </si>
  <si>
    <t>Ako se stavkom troškovnika traži materijal koji nije obuhvaćen važećim normativima, mora se izvesti u svemu prema naputku proizvođača, te garancijom i atestima ovlaštenih ustanova.</t>
  </si>
  <si>
    <t>Ukoliko se naknadno ustanovi nesolidna izvedba, tj. pojave se prodori vode, izvoditelj mora izvesti sanaciju hidroizolacije na svoj trošak. Ako izvoditelj tijekom sanacije hidroizolacije na bilo koji način ošteti ili mora oštetiti ostale dijelove građevine, izvoditelj snosi sve troškove i te sanacije.</t>
  </si>
  <si>
    <t>Obračun se vrši prema postojećim normama GN 301 - 500.</t>
  </si>
  <si>
    <t xml:space="preserve">Odabrana hidroizolacija mora ispuniti slijedeće tehničke zahtjeve:
-  otpornost na toplinu i smrzavanje,
-  vodonepropusnost,
-   rastezanje   100% 
-  sposobnost premošćenja pukotina,
-  požarne karakteristike-ne gori i ne cijedi se,
-  otpornost na kemikalije iz atmosfere i zemlje,
-  otpornost na trulenje i gnjilenje,
-  da nema utjecaja u kontaktu s pitkom vodom.
</t>
  </si>
  <si>
    <t>BRAVARSKI RADOVI</t>
  </si>
  <si>
    <t>Za izvođenje bravarskih radova vrijede u potpunosti opći uvjeti i napomene u troškovniku kao i slijedeći:</t>
  </si>
  <si>
    <t>Posebni uvjeti</t>
  </si>
  <si>
    <t>Čišćenje i planiranje dna rova u zemlji III kategorije.</t>
  </si>
  <si>
    <t>Dobava pijeska i izrada podloge za polaganje cijevi u dnu rova, debljine 5cm.</t>
  </si>
  <si>
    <t>Dobava i postava češljeva.</t>
  </si>
  <si>
    <t>Dobava pijeska i zatrpavanje cijevi do visine 5cm iznad cijevi.</t>
  </si>
  <si>
    <t>Dobava i polaganje PVC trake upozorenja.</t>
  </si>
  <si>
    <t>Dobava i planiranje pijeska u sloju od 10cm po dnu rova za zdenac.</t>
  </si>
  <si>
    <t>postava zdenca uz pomoć autodizalice,</t>
  </si>
  <si>
    <t>zatrpavanje oko zdenca,</t>
  </si>
  <si>
    <t>postava uvodnih ploča i poklopca,</t>
  </si>
  <si>
    <t>obrada oko ulaza cijevi i brtvljenje cijevi koje neće biti zauzete.</t>
  </si>
  <si>
    <t>Dobava i postava montažnog zdenca tipa MZ D1, komplet s uvodnim G i S pločama, te poklopcem. U stavku ulazi:</t>
  </si>
  <si>
    <t>Geodetsko snimanje s kartiranjem.</t>
  </si>
  <si>
    <t>GROMOBRANSKA INSTALACIJA</t>
  </si>
  <si>
    <t>VII.</t>
  </si>
  <si>
    <t>VIII.</t>
  </si>
  <si>
    <t>-</t>
  </si>
  <si>
    <t xml:space="preserve">TESARSKI RADOVI </t>
  </si>
  <si>
    <t>Za oplatu se ne smiju koristiti takvi premazi koji se ne bi mogli oprati s gotovog betona ili bi nakon pranja ostale mrlje na tim površinama. Oplatu za betonske konstrukcije čije će površine ostati vidljive, potrebno je izvesti u glatkoj blanjanoj ili profiliranoj oplati, a prema nacrtu. Ako se u projektu traži blanjana oplata onda treba koristiti daske istih širina, osim ako nije drugačije predviđeno, s vidljivom strukturom drveta, a slaganje dasaka prema projektu ili uputama projektanta. Oplate betona koje se ne žbukaju ne smiju se vezati kroz beton limovima ili žicom.</t>
  </si>
  <si>
    <t>Rovovi dubine do 1,0 m po pravilu se ne razupiru. Kod dubine rovova ili sondažnih jama preko 4,0 m, s jakim pritiskom zemlje treba raditi nabijenu oplatu. Bočne strane rovova razupiru se daskom debljine najmanje 48 mm, te oblim ili tesanim gredama i klinovima. Kad se radi nabijena oplata razupiranje vršiti daskama debljine ne manje od 48 mm, klinovima i okvirima za ukrućivanje od tesanih ili oblih greda. Oplate moraju biti tako izvedene da se mogu lako skidati bez potresa i oštećenja konstrukcije. Oplata se smije skinuti tek pošto ugrađeni beton postigne odgovarajuću čvrstoću.</t>
  </si>
  <si>
    <t xml:space="preserve">Pod skidanjem oplate podrazumijeva se odstranjivanje iste sa zidova ili konstrukcija, sa svim njenim elementima, kao i slaganje i sortiranje građe na određenim mjestima. Također je uključeno i čišćenje dasaka gredica, potpora i vađenje čavala, siječenje vezne žice, vađenje klanfi i zavrtanja, kao i čišćenje tih elemenata od eventualnih ostataka stvrdnutog betona.
Izrađena oplata, s podupiranjem, prije betoniranja mora biti od strane izvođača statički kontrolirana. Prije nego što se počne ugrađivati beton moraju se provjeriti dimenzije oplate, kavkoče njihove izvedbe kao i čištoća i vlažnost oplate. Rezultati ispitivanja nivelete oplate, kao i zapisnik o prijemu tih konstrukcija čuvaju se u evidenciji koja se prilikom primopredaje izgrađene građevine ustupa korisniku te građevine. Promjeravanje i obračun izvršenih radova vršit će se prema " Prosječnim normama u građevinarstvu ".
</t>
  </si>
  <si>
    <t>ČELIČNA KONSTRUKCIJA</t>
  </si>
  <si>
    <t>Prilikom izvedbe svih radova obavezno je potrebno pridržavati se pravilnika o zaštiti na radu u građevinarstvu.</t>
  </si>
  <si>
    <t>1. Materijal svih nosivih čeličnih elemenata mora biti atestiran.</t>
  </si>
  <si>
    <t>Kvaliteta i vrsta materijala propisana radioničkim nacrtom.</t>
  </si>
  <si>
    <t>g) Projekt</t>
  </si>
  <si>
    <t>h) Uzemljenje</t>
  </si>
  <si>
    <t>i) Završne napomene</t>
  </si>
  <si>
    <t>8.</t>
  </si>
  <si>
    <t>KERAMIČARSKI RADOVI</t>
  </si>
  <si>
    <t>- ispitivanje otpornosti glazure       HRN B.D8.450, 460
- ispitivanje otpornosti na mraz       HRN B.D8.001
- ispitivanje težine, upijanje vode i poroznost     HRN N.D8.302
- ispitivanje na savijamje       HRN B.D9.307
- kiselo-otporne pločice        HRN P.D3.460
Cement mora odgovarati standardu HRN B.C1.011-015. Ukoliko se upotrebljava cement van standarda, treba ga ispitati prema HRN B.C8.020 i HRN B..C8.022. Cementni mort mora odgovarati standardu HRN U.M8.050. Cementni mort HRN U.M2.010 sa dodatkom za nepropusnost prema uputama proizvođača. Ljepilo - uvjeti HRN U.F2.011.</t>
  </si>
  <si>
    <t>Sve komplet.</t>
  </si>
  <si>
    <t>kom</t>
  </si>
  <si>
    <t>5.</t>
  </si>
  <si>
    <t>5.1.</t>
  </si>
  <si>
    <t>5.2.</t>
  </si>
  <si>
    <t>5.3.</t>
  </si>
  <si>
    <t>5.4.</t>
  </si>
  <si>
    <t>5.5.</t>
  </si>
  <si>
    <t>5.6.</t>
  </si>
  <si>
    <t>6.</t>
  </si>
  <si>
    <t xml:space="preserve">   </t>
  </si>
  <si>
    <t>6.1.</t>
  </si>
  <si>
    <t>7.</t>
  </si>
  <si>
    <t>7.1.</t>
  </si>
  <si>
    <t>7.2.</t>
  </si>
  <si>
    <t>REKAPITULACIJA:</t>
  </si>
  <si>
    <t>REKAPITULACIJA</t>
  </si>
  <si>
    <t>1</t>
  </si>
  <si>
    <t>2</t>
  </si>
  <si>
    <t>3</t>
  </si>
  <si>
    <t>4</t>
  </si>
  <si>
    <t>5</t>
  </si>
  <si>
    <t>6</t>
  </si>
  <si>
    <t>7</t>
  </si>
  <si>
    <t>8</t>
  </si>
  <si>
    <t>9</t>
  </si>
  <si>
    <t>10</t>
  </si>
  <si>
    <t>11</t>
  </si>
  <si>
    <t>R E K A P I T U L A C I J A  GRAĐEVINSKO OBRTNIČKIH RADOVA</t>
  </si>
  <si>
    <t>ZEMLJANI RADOVI</t>
  </si>
  <si>
    <t xml:space="preserve">BETONSKI RADOVI                                                              </t>
  </si>
  <si>
    <t xml:space="preserve">ARMIRANOBETONSKI RADOVI                                        </t>
  </si>
  <si>
    <t xml:space="preserve">ARMIRAČKI RADOVI                                                            </t>
  </si>
  <si>
    <t xml:space="preserve">TESARSKI RADOVI                                                              </t>
  </si>
  <si>
    <t xml:space="preserve">ČELIČNA KONSTRUKCIJA                                                 </t>
  </si>
  <si>
    <t xml:space="preserve">ZIDARSKI RADOVI                                                               </t>
  </si>
  <si>
    <t xml:space="preserve">IZOLATERSKI RADOVI                                                        </t>
  </si>
  <si>
    <t xml:space="preserve">KROVOPOKRIVAČKI RADOVI                                          </t>
  </si>
  <si>
    <t>12</t>
  </si>
  <si>
    <t>FASADERSKI RADOVI</t>
  </si>
  <si>
    <t>13</t>
  </si>
  <si>
    <t>14</t>
  </si>
  <si>
    <t>15</t>
  </si>
  <si>
    <t>STOLARIJA - TIPSKE PREGRADE</t>
  </si>
  <si>
    <t>16</t>
  </si>
  <si>
    <t>17</t>
  </si>
  <si>
    <t>18</t>
  </si>
  <si>
    <t>CRNA BRAVARIJA</t>
  </si>
  <si>
    <t>19</t>
  </si>
  <si>
    <t>20</t>
  </si>
  <si>
    <t>21</t>
  </si>
  <si>
    <t xml:space="preserve">PODNE PODLOGE </t>
  </si>
  <si>
    <t xml:space="preserve">KERAMIČARSKI RADOVI </t>
  </si>
  <si>
    <t xml:space="preserve">PODOPOLAGAČKI RADOVI </t>
  </si>
  <si>
    <t>SOBOSLIKARSKO-LIČILAČKI RADOVI</t>
  </si>
  <si>
    <t>ZAVRŠNI MONTAŽERSKI RADOVI</t>
  </si>
  <si>
    <t>PISMOSLIKARSKI RADOVI</t>
  </si>
  <si>
    <t>RAZNI RADOVI</t>
  </si>
  <si>
    <t>SVEUKUPNO :</t>
  </si>
  <si>
    <t>kn</t>
  </si>
  <si>
    <t>Izvršitelj aluminijskih radova na objektu prije početka realizacije u svom proizvodnom pogonu i pristupu montaži treba nadležnoj službi Naručitelja i projektantu podastrijeti:
Sve generalne detalje montaže uz ateste konstrukcije, statičke proračune.
Uzorke sklopova i profila, naročito sa konačno odabranom površinskom zaštitom a koja je
predviđena plastificiranjem profila i limova.</t>
  </si>
  <si>
    <t>Projekt</t>
  </si>
  <si>
    <t>TROŠKOVNIK</t>
  </si>
  <si>
    <t>1.</t>
  </si>
  <si>
    <t>1.1.</t>
  </si>
  <si>
    <t>2.</t>
  </si>
  <si>
    <t>2.1.</t>
  </si>
  <si>
    <t>m3</t>
  </si>
  <si>
    <t>3.</t>
  </si>
  <si>
    <t>3.1.</t>
  </si>
  <si>
    <t>4.</t>
  </si>
  <si>
    <t>4.1.</t>
  </si>
  <si>
    <t>m1</t>
  </si>
  <si>
    <t>m2</t>
  </si>
  <si>
    <t>3.24.</t>
  </si>
  <si>
    <t>3.25.</t>
  </si>
  <si>
    <t>3.26.</t>
  </si>
  <si>
    <t>3.27.</t>
  </si>
  <si>
    <t>Izvedba  ravnih okruglih stupova Ø 40 cm, armirani beton - dobava, ugradba u konstrukciju i zaštita čvrstoće betona C30/37, srednji presjek (Sp) (do 0.12 betona na m2 ili m') u glatkoj oplati - posebna stavka, gornje potpuno ravne - horizontalne površine i glatke završne obrade. U betonu dodatak za vodonepropusnost.</t>
  </si>
  <si>
    <t>3.28.</t>
  </si>
  <si>
    <t>U stavku uključena ojačanja za stupove 50x80 cm.</t>
  </si>
  <si>
    <t>3.29.</t>
  </si>
  <si>
    <t>3.30.</t>
  </si>
  <si>
    <t>3.31.</t>
  </si>
  <si>
    <t>3.32.</t>
  </si>
  <si>
    <t>3.33.</t>
  </si>
  <si>
    <t>3.34.</t>
  </si>
  <si>
    <t>3.35.</t>
  </si>
  <si>
    <t>3.37.</t>
  </si>
  <si>
    <t>3.38.</t>
  </si>
  <si>
    <t>3.39.</t>
  </si>
  <si>
    <t>3.42.</t>
  </si>
  <si>
    <t>Sve sa tipskim inox profilima, odbojnicima i bravicama sl. opremom.</t>
  </si>
  <si>
    <t>U jediničnu cijenu po komadu uključeno sve kompletno, gotovo i postavljeno na licu mjesta.</t>
  </si>
  <si>
    <t>15.2.</t>
  </si>
  <si>
    <t xml:space="preserve">Progib računati po formuli
2                q . l . H
f max    = ------------------   --------------------    ≤     f
                                       369           E . 1
                                                       1
                                                 ≤ -----------
                                                      300
                                      1             q . l . H²
SIG max  =  ------.---------------      ≤     SIG dozv.
                                      8                  W
H        =  međukatna visina                   cm
L         =  razmak vertikala                     cm
Q        =  kinetički pritisak vjetra            kg/cm²
E        =  modul elast. Al                       700000 kg/cm²
J         =  moment inercije                      cm
W       =  moment otpora                       cm³
f max     =  maksimalni progib                cm
  max     =  otpornost materijala             kg/cm²
f dozv   =  dozvoljeni progib                    cm
 dozv   =   dozvoljena otpornost mater.  kg/cm²
</t>
  </si>
  <si>
    <t>Važna napomena uz sve radove :</t>
  </si>
  <si>
    <t>U cijenu izvedbe svih građevinsko obrtničkih i završnih radova treba obavezno uključiti sve materijale koji se ugrađuju i koriste (osnovne i pomoćne) na izvedbi svih radova do potpune gotovosti i funkcionalnosti istih,</t>
  </si>
  <si>
    <t>sve horizontalne i vertikalne transporte i prijenose do i na gradilištu sve do mjesta ugradbe, sva potrebna uskladištenja i zaštite, sve potrebne zaštitne konstrukcije kao i sve drugo predviđeno mjerama zaštite na radu i pravilima struke.</t>
  </si>
  <si>
    <t>Uključiti odlaganje iskopanog materijala na deponij gradilišta udaljenosti do 50 metara, odvojeno humus i odvojeno zemlja.</t>
  </si>
  <si>
    <t xml:space="preserve">Uključiti čišćenje i pranje prostora nakon svakog rada kao i čišćenje svih prostora i površina po završetku svih radova. </t>
  </si>
  <si>
    <t>U pojedinim radovima u cijenu treba obvezno uključiti pomoćne radne skele sa svim potrebnim elementima i propisanim zaštitama.</t>
  </si>
  <si>
    <t xml:space="preserve">Neki radovi moći će se detaljno sagledati i konstrukterski obraditi tijekom izvođenja radova, stoga izvođač radova mora sve radove izvoditi u dogovoru s konstrukterom. </t>
  </si>
  <si>
    <t>Sve nekvalitetno izvedene radove izvođač mora ukloniti, te iste ponovno izvesti u traženoj kvaliteti, a sve o svom trošku.</t>
  </si>
  <si>
    <t>Napomena :</t>
  </si>
  <si>
    <t>Po iskopu rova za temelje, a prije betoniranja potrebno je da predstavnik organizacije koja je izvodila geomehanička ispitivanja pregleda tlo u temeljnoj jami i upiše u građevinski dnevnik izvođača, da je temeljno tlo u skladu s geotehničkim izvješajem.</t>
  </si>
  <si>
    <t>Ukoliko dođe do odstupanja geomehaničar će zajedno s konstrukterom odrediti novi način temeljenja, iz čega mogu proizaći znatne promjene količina iskopa i betona, koje količine će odobravati nadzorni organ.</t>
  </si>
  <si>
    <t>Ukoliko se ustanovi nosivost tla manja od propisane potrebno je izvršiti zamjenu tla.</t>
  </si>
  <si>
    <t>Izvedbu zamjene tla i odabir upotrijebljenog materijala propisuje projektant - konstrukter, upisom u građevisnki dnevnik.</t>
  </si>
  <si>
    <t>Prije iskopa provjeriti položaj eventualnih podzemnih instalacija, ako je potrebno, ručno otkopati rovove i utvrditi točan položaj tih instalacija.</t>
  </si>
  <si>
    <t>komplet</t>
  </si>
  <si>
    <t>1.2.</t>
  </si>
  <si>
    <t>1.3.</t>
  </si>
  <si>
    <t>Prije davanja ponude izvođač treba obavezno sve nedoumice i nejasnoće razjasniti s projektantom, jer se nikakve naknadne primjedbe neće uvažiti.</t>
  </si>
  <si>
    <t>Prije početka radova izvođač treba obavezno izvršiti kontrolu mjera na licu mjesta, radi provjere i ustanovljenja eventualnih pogrešaka kod izvedbe građevinskih radova.</t>
  </si>
  <si>
    <t>Dosjedne brtve izvesti od plastičnog materijala otpornog na starenje, zavarene u kutevima. Odvod vode i kondenzata izvesti drenažnim otvorima, utor za staklo također odvodnjavati.</t>
  </si>
  <si>
    <t xml:space="preserve">Svi termički zahtjevi na fasadnim elementima moraju se ispuniti tako da zadovoljavaju traženu toplinsku izolaciju u skladu s važećim propisima.
Nosiva konstrukcija fasadne bravarije mora biti izvedena tako da sigurno prihvaća opterećenje od vjetra i vlastite težine, ako nije drukčije traženo.
</t>
  </si>
  <si>
    <t>Prilikom izvođenja radova izvođač treba zaštititi sve susjedne plohe i dijelove konstrukcije na takav način da ne dođe do njihovog oštećenja i isto uračunati u cijenu. Ukolko do oštećenja ipak dođe iste će izvođač popraviti na svoj trošak.</t>
  </si>
  <si>
    <t>Sav prostor koji je izvođač koristio treba nakon završetka radova dovesti u prijašnje stanje i počistiti sav prostor od svojeg smeća, šute i otpada.</t>
  </si>
  <si>
    <t>2. DODATAK DIJELU OPĆENITO</t>
  </si>
  <si>
    <t>a) Vatrootpornu bravariju</t>
  </si>
  <si>
    <t>Sve privremene zgrade, postrojenja i slično koje je izvoditelj radova postavio - izgradio u cilju izgradnje predmetne građevine dužan je ukloniti. Sve zemljane i druge površine terena koje su na bilo koji način degradirane otpadnim materijalom kao posljedicom izvođenja radova, izvoditelj radova je dužan dovesti u stanje urednosti.
Ako građenje objekta traje duže od jedne sezone ili se pojedine dionice okoliša u potpunosti dovrše, potrebno je sav okoliš gdje su završeni radovi očistiti, odnosno, dovesti u stanje urednosti.</t>
  </si>
  <si>
    <t>Sve uništeno zelenilo - travnjake, raslinje i ostalo, izvoditelj radova je dužan dovesti u prvobitno stanje, odnosno u stanje prema projektu uređenja okoliša, a sve oštećene površine i instalacije susjednih objekata, dovesti u prvobitno stanje.</t>
  </si>
  <si>
    <t>I.</t>
  </si>
  <si>
    <r>
      <t>m</t>
    </r>
    <r>
      <rPr>
        <vertAlign val="superscript"/>
        <sz val="10"/>
        <rFont val="Arial"/>
        <family val="2"/>
        <charset val="238"/>
      </rPr>
      <t>3</t>
    </r>
  </si>
  <si>
    <r>
      <t>m</t>
    </r>
    <r>
      <rPr>
        <vertAlign val="superscript"/>
        <sz val="10"/>
        <rFont val="Arial"/>
        <family val="2"/>
        <charset val="238"/>
      </rPr>
      <t>2</t>
    </r>
  </si>
  <si>
    <t>II.</t>
  </si>
  <si>
    <t>III.</t>
  </si>
  <si>
    <t>IV.</t>
  </si>
  <si>
    <t>V.</t>
  </si>
  <si>
    <t>VI.</t>
  </si>
  <si>
    <t>DRVEĆE</t>
  </si>
  <si>
    <t>9.4.</t>
  </si>
  <si>
    <t>3.51.</t>
  </si>
  <si>
    <t>3.52.</t>
  </si>
  <si>
    <t xml:space="preserve">b) Drvena puna ili djelomično ostakljena vrata u metalnom dovratniku </t>
  </si>
  <si>
    <t>Dovratnik je tipski, čelični za ugradbu u zid od opeke (betona) ili u zid od knaufa. Dovratnik prema tehnologiji izvođača je plastificiran ili bojeni, te s odgovarajućim brtvama i okovom više kvalitete.
Vratno krilo je iz ivernog vraton panela deb.  4 cm,  tvornički bojeno poliuretanskom bojom (tunelsko bojenje) visoke kvalitete i otpornosti na habanje i oštečivanje.
Investitoru se isporučuju kompletno gotova, ugrađena i obojena vrata (bravar uzima stolara za kooperanta i izvodi kompletno gotov rad). Fuga između zida i dovratnika brtvljena, a spoj pokriven pokrovnim letvicama. Prije izvedbe izvođač je dužan načelni detalj izvedbe i ugradnje dati na uvid i ovjeru projektantu.
Alternativno za obradu vratnog krila može se ponuditi krilo obloženo ultrapasom s kvalitetnom obradom svih uglova i rubova. Sve u dogovoru i uz odobrenje projektanta.</t>
  </si>
  <si>
    <t>c) Čelična puna vrata u metalnom dovratniku</t>
  </si>
  <si>
    <t>Sve isto kao u dijelu "b" samo se vratna krila izvode kao okvir s ukručenjima iz čeličnih profila (cijevi), međuprostor ispunjen mineralnom vunom, a obostrano oplačeno ravnim čeličnim limom.</t>
  </si>
  <si>
    <t xml:space="preserve">d) Pregradne ostakljene stijene </t>
  </si>
  <si>
    <t>e) Stubišne rukohvate i stubišne ograde</t>
  </si>
  <si>
    <t>f) Razni čelični elementi</t>
  </si>
  <si>
    <t xml:space="preserve">U jediničnu cijenu uključena i donja okapnica odnosno vanjska klupčica pod koju se podvlači obloga pročelja te prag vrata. </t>
  </si>
  <si>
    <r>
      <t>c)</t>
    </r>
    <r>
      <rPr>
        <sz val="10"/>
        <rFont val="Arial"/>
        <family val="2"/>
        <charset val="238"/>
      </rPr>
      <t xml:space="preserve"> Fasadne obloge.
Izvode se oko i ispred čeličnih nosivih elemenata ili A.B. zidova i stupova uz dodatak podkonstrukcije i toplinske izolacije.
Obloga je ili aluminijskim limom s obradom površine plastificiranjem ili staklom ljepljenim na podkonstrukciju (kao kod strukturalne staklene fasadne). U slučaju izvedbe stakla toplinska izolacija se prekriva slojem alum. folije.
</t>
    </r>
  </si>
  <si>
    <t>Velike površine betonskih ploča moraju se dilatirati. Prekid pri betoniranju ploča, greda, itd. vršiti po propisima, odnosno prema uputama statičara, što se upisuje u građevinski dnevnik.</t>
  </si>
  <si>
    <t xml:space="preserve">Za betoniranje izvesti svu potrebnu skelu sa prilazima, mostovima i slično.
Obračun se vrši po postojećim normama GN 400-1.
</t>
  </si>
  <si>
    <t xml:space="preserve">ARMIRAČKI RADOVI </t>
  </si>
  <si>
    <t>UKUPNO:</t>
  </si>
  <si>
    <t>m</t>
  </si>
  <si>
    <t>Ovi tehnički uvjeti mijenjaju se ili nadopunjuju opisom pojedinih stavki troškovnika.</t>
  </si>
  <si>
    <t>DOBAVE I UGRADBE</t>
  </si>
  <si>
    <t>Sav materijal za radove na dobavama i ugradbama mora zadovoljavati odgovarajuće propise:
-  mort ST.U.M1.010; M2.012
-  azbest-cementne cijevi ST.B.C4.081;061
-  metalni pragovi ST.C.BO.500
-  strugalo za obuću ST.U.N9.300
-  plastične cijevi ST.U.G.S3.502</t>
  </si>
  <si>
    <t>Jedinična cijena za dobave i ugradbe sadrži:
-  sav materijal dobavljen ili izrađen na gradilištu,
-  uključivo sav pomoćni materijal za ugradbu (mort, ljepenke metalne veze i sl.),
-  transport do gradilišta,
-  unutarnji transport do mjesta ugradbe,
-  sva potrebna bušenja i dubljenja s odgovarajućim alatom i mašinama,
-  izradu i dobavu drvenih podmetača potrebnih za ugradbu,
-  čišćenje nakon završenih radova,
-  poduzimanje mjera po HTZ i drugim postojećim propisima,
-  dovođenje vode, plina i struje od priključka na gradilištu do mjesta potrošnje,
-  isporuku pogonskog materijala.</t>
  </si>
  <si>
    <t>RADOVI S ALUMINIJEM I STAKLARSKI RADOVI</t>
  </si>
  <si>
    <t>1. OPĆENITO:</t>
  </si>
  <si>
    <t>Materijali</t>
  </si>
  <si>
    <t>Sav materijal za sidra i slično koji se izvodi od čelika, poslije mehaničke obrade mora biti vruće pocinčan sa min. debljinom sloja cinka od 180 gr/m².</t>
  </si>
  <si>
    <t>Ostakljenje</t>
  </si>
  <si>
    <t>Sva stakla su "Float" u "izo" izvedbi prema izboru projektanta gdje je to u stavci troškovnika označeno.
Prozori - načelno:
vanjsko staklo                6  mm
unutarnje staklo          4-5  mm
međuprostor                 16  mm</t>
  </si>
  <si>
    <t>Debljine stakla ovise o površini staklene plohe.</t>
  </si>
  <si>
    <t>U parapetima unutarnje je ljepljeno 2 stakla s umetnutom folijom  (laminirano).</t>
  </si>
  <si>
    <t>Svi detalji predviđeni i izrađeni po projektu moraju biti temeljeni na višegodišnjem iskustvu u primjeni aluminija u arhitekturi i u osnovi su bazirani na proizvodnom programu iskusnih proizvođača.</t>
  </si>
  <si>
    <t>Ostakljenje fasadnih stijena je fiksno dvostrukim staklom u aluminijskim okvirima. Staklo je sa slojem za zaštitu od sunčevog zračenja i slojem za povečanje toplinsko izolacijske vrijednosti s vrijednošću koeficijenta prolaza topline k ≤ 1,8 W/(m2 K), s vrijednošću zvučne izolacije 36 dB, a ukupne debljine 8 cm.</t>
  </si>
  <si>
    <t>Statička svojstva</t>
  </si>
  <si>
    <t>Brtvljenje</t>
  </si>
  <si>
    <t xml:space="preserve">
-  ZRAK       - A3
-  VODA       -E4
-  VJETAR    -V3
    ZVUK   prema DIN 52210  32-38  dB zavisi od stakla
    Klasifikacija prozora iz aluminija prem DIN  18055  - DIN  EN  42
    DIN  EN  77  -  DIN  EN 86   -    DIN  EN  107
    STRESS  GRUPA  "C"</t>
  </si>
  <si>
    <t>Okovi  i  pribor</t>
  </si>
  <si>
    <t>Hijerarhija master ključeva omogućuje na pr.:
- da se sva vrata kojima eventualno upravlja podsustav kontrole pristupa mogu u slučaju 
 kvara na sustavu otvoriti pomoću samo jednog ključa,
- da se sva vrata unutar objekta mogu, za potrebe čišćenja otvoriti jednim ključem,
- da služba osiguranja zgrade, u slučaju opasnosti ili kvara na instalacijama ima ključ koji 
 otvara sva postojeća vrata,
- da se svim tehničkim resursima zgrade (kotlovnica, trafo stanica, itd.) može pristupiti 
 samo jednim ključem.</t>
  </si>
  <si>
    <t>Izvodi se u dogovoru sa stručnom službom investitora, odnosno projektantom, usklađeno s izvođačem radova s aluminijem i bravarskih radova. Ovim troškovnikom u okviru stavke predvidjeti bravu bez cilindra i ključa, a dobava i ugradnja cilindra s ključevima je posebna stavka.</t>
  </si>
  <si>
    <t>Testiranje</t>
  </si>
  <si>
    <t xml:space="preserve">Izvođenje </t>
  </si>
  <si>
    <t>Dobava, izrada i ugradba jednokrilnih, zaokretnih, "punih" vrata.</t>
  </si>
  <si>
    <t>Dobava, izrada i ugradba jednokrilnih, kliznih, "punih" vrata koja klize u obostrano zatvorenu nišu.</t>
  </si>
  <si>
    <t xml:space="preserve">Okvri niše bočno i gore kao i čelo o koje se prislanja krilo u zatvorenom položaju,  izrađeni od limenih pocinčanih profila, s obostranim opšavnim letvicama, antikorozivno zaštićen i završno oličen poliuretanskim lakom u boji prema RAL. </t>
  </si>
  <si>
    <t>Krilo izrađeno iz iveričnog vratnog panela, obostrano završno obrađeno laminatom u boji prema RAL i kantirano tvrdim drvom, ovjes krila gore.</t>
  </si>
  <si>
    <t>U cijeni stavke odgovarajuća brava za klizna vrata kao i sav potreban okov od eloksiranog aluminija, vrste po izboru projektanta. Vidljivi drveni rubovi  ličeni ili obrađeni u boji po izboru projektanta.</t>
  </si>
  <si>
    <t>Dobava, izrada i ugradba jednokrilnih, kliznih, "punih" vrata koja klize ispred zida pa je u jediničnu cijenu uključena i maska gornje tračnice o koju su ovješena vrata.</t>
  </si>
  <si>
    <t>Razna sitna krpanja i popravci boja koji se mogu pojaviti na gradnji obračunati po materijal - satima a odobreni od nadzornog organa.</t>
  </si>
  <si>
    <t>FASADERSKI RADOVI UKUPNO :</t>
  </si>
  <si>
    <t>1.4.</t>
  </si>
  <si>
    <t>1.5.</t>
  </si>
  <si>
    <t>1.6.</t>
  </si>
  <si>
    <t>1.7.</t>
  </si>
  <si>
    <t>Dobava šljunčanog materijala i nasipavanje oko drenažnih cijevi - drenaže podruma. Nasipavanje izvesti tako da je oko cijevi krupniji materijal, a tijekom nasipavanja paziti da se ne ošteti niti čepičasta zaštita toplinske izolacije zgrade, niti geotekstil koji je prethodno položen na zemlju i odvaja šljunak od iste.</t>
  </si>
  <si>
    <t>Neposredno oko drenažne cijevi procijedni šljunak granulacije 4/32 mm, a iznad i pored toga procijedni šljunak granulacije 0/4mm.</t>
  </si>
  <si>
    <t xml:space="preserve"> - nasip granulacije 0/4mm</t>
  </si>
  <si>
    <t xml:space="preserve"> - nasip šljunka 4/32mm</t>
  </si>
  <si>
    <t xml:space="preserve"> - geotekstil gramature 165g/m2</t>
  </si>
  <si>
    <t xml:space="preserve"> - drenažne cijevi</t>
  </si>
  <si>
    <t>1.8.</t>
  </si>
  <si>
    <t>Pretpostavka je da će sav iskopani materijal biti iskorišten za nasipavanja i uređenje okoliša, nuditi samo jediničnu cijenu.</t>
  </si>
  <si>
    <t>ZEMLJANI RADOVI UKUPNO :</t>
  </si>
  <si>
    <t xml:space="preserve">BETONSKI RADOVI </t>
  </si>
  <si>
    <t>Napomena:</t>
  </si>
  <si>
    <t>Tijekom izvođenja radova potrebno je provoditi stalnu kontrolu kakvoće betona i ostalih materijala prema Programu kontrole kakvoće izvedbe.</t>
  </si>
  <si>
    <t>2.2.</t>
  </si>
  <si>
    <t>Betonska nearmirana rubna ojačanja podloge ispod temeljnih ploča, betonira se u zemlji, debljina ojačanja debljine d=40 cm. Dobava betona, ugradba u konstrukciju i zaštita. Čvrstoća C12/15. Gornja površina zaribana. Izvesti prema nacrtu.</t>
  </si>
  <si>
    <t>2.3.</t>
  </si>
  <si>
    <t>2.3.a.</t>
  </si>
  <si>
    <t>2.4.</t>
  </si>
  <si>
    <t xml:space="preserve">Betoniranje podložnog betona - ležaja za polaganje cijevi drenaže. Betonski ležaj širine 50 cm, debljine oko 10 cm, u sredini konkavan. Čvrstoća betona C16/20. Dobava betona, ugradba i zaštita, mali presjek. Gornja površina skošena i u padu 1% prema kontrolnim oknima. </t>
  </si>
  <si>
    <t>mt</t>
  </si>
  <si>
    <t>2.5.</t>
  </si>
  <si>
    <t>Betoniranje mršavim betonom obodnih zidova - vertikala oko jame dizala koji služe kao vanjska "oplata" za nosive zidove. Betonira se u zemlji, oplata s unutarnje strane. Čvrstoća betona C16/20.</t>
  </si>
  <si>
    <t>2.6.</t>
  </si>
  <si>
    <t>Betoniranje podložnog betona u prepumpnoj stanici d=32 cm. Čvrstoća betona C16/20. Dobava betona, ugradba i zaštita.</t>
  </si>
  <si>
    <t>BETONSKI RADOVI UKUPNO :</t>
  </si>
  <si>
    <t xml:space="preserve">ARMIRANO-BETONSKI RADOVI </t>
  </si>
  <si>
    <t>Tijekom izvođenja radova potrebno je za svaku fazu radova izvršiti ove radnje:
1. Nakon svake postave oplate određenog elementa i ugradbe betonskog čelika obvezno izvršiti pregled s nad. inženjerom i o tome unijeti bilješku u građ. dnevnik.</t>
  </si>
  <si>
    <t>2. Provoditi stalnu kontrolu kakvoće betona, bet. čelika i ostalih materijala prema Programu kontrole i kakvoće izvedbe.</t>
  </si>
  <si>
    <t>3. Oplata je uračunata u posebnoj stavci.
4. Armatura je u posebnoj stavci.</t>
  </si>
  <si>
    <t>Kod izvedbe ovih radova treba se u potpunosti pridržavati svih propisa i standarda, te statičkog proračuna i armaturnih nacrta, a izvođač je obavezan posjedovati ateste o kvaliteti svih ugrađenih materijala (ispitivanje čvrstoće betona).</t>
  </si>
  <si>
    <t>Oplatu svih betonskih konstrukcija koje ostaju vidljive izvesti glatko. Naročito paziti prilikom izvedbe spojeva i kuteva oplatnih ploča.</t>
  </si>
  <si>
    <t>Sve prodore ili ugradbe u betonskim konstrukcijama izvesti istovremeno s izradom oplate i betoniranjem. Naročito pažnju obratiti na veće prodore kroz konstrukcije i izvesti ih u dogovoru s projektantom.</t>
  </si>
  <si>
    <t>Naknada bušenja, štemanja i ugradbe neće se obračunati.</t>
  </si>
  <si>
    <t>3.2.</t>
  </si>
  <si>
    <t>3.3.</t>
  </si>
  <si>
    <t>OPĆI UVJETI</t>
  </si>
  <si>
    <t xml:space="preserve">ZEMLJANI RADOVI </t>
  </si>
  <si>
    <t>Troškovnikom predviđenu kategoriju tla treba provjeriti, te ukoliko ne odgovara, ustanoviti ispravno u prisutnosti nadzornog organa i konstatirati upisom u građ.dnevnik.</t>
  </si>
  <si>
    <t>Ukoliko se prilikom iskopa naiđe na vodove instalacije i sl., radove treba obustaviti i odmah pozvati stručnjaka za odgovarajuću vrstu radova i nadzornog organa. Samo ovlašteni stručni radnik može ustanoviti nađeno stanje i preseliti instalacije. Otežan rad radi pažnje treba uračunati u jediničnu cijenu.</t>
  </si>
  <si>
    <t>Nasipavanje vršiti u slojevima od po 30 cm s nabijanjem i vlaženjem do zbijenosti propisane statičkim proračunom.</t>
  </si>
  <si>
    <t>Materijal koji će se ponovno upotrijebiti odvesti na gradilišni deponij, uskladištiti i u danom trenutku upotrijebiti.</t>
  </si>
  <si>
    <t>Sve prenose do i sa gradilišta deponije treba uključiti u jediničnu cijenu iskopa.</t>
  </si>
  <si>
    <t>Jedinična cijena pojedinačne stavke mora sadržavati još i:</t>
  </si>
  <si>
    <t>Obračun:</t>
  </si>
  <si>
    <t>Jedinica mjere je 1 m³. Jediničnom cijenom treba obuhvatiti:</t>
  </si>
  <si>
    <t>-     sav materijal, alat, mehanizaciju</t>
  </si>
  <si>
    <t>-     troškove radne snage</t>
  </si>
  <si>
    <t>-     sve horizontalne i vertikalne transporte</t>
  </si>
  <si>
    <t>Zatrpavanje kanala i prostora oko temelja obračunava se prema kubaturi koja je rezultat razlike između iskopa i instalacije u kanalu zajedno sa eventualnim nasipavanjem šljunka ili pijeska, odnosno betona. Nabijanje izvršiti do 95% najveće gustoće uz optimalnu vlažnost.</t>
  </si>
  <si>
    <t>Svi pomoćni pristupi i prilazi, ceste i slično, za potrebe gradilišta uključeni su u jediničnu cijenu i neće se priznati kao posebni troškovi.</t>
  </si>
  <si>
    <t>Izvođač radova treba prije davanja ponude provjeriti kategoriju zemljišta i terena te na temelju te provjere sastaviti cijenu radova, koja u tom pogledu mora biti fiksna i neće se raditi eventualne  promjene kategorije zemlje i terena mjenjati.</t>
  </si>
  <si>
    <t xml:space="preserve">Obračun: </t>
  </si>
  <si>
    <t>Iskop u terenu (šljunak i slično) za koji su potrebni pokosi. Ne dogovori li izvođač kut pokosa s nadzornim organom, treba priliko kosine prema horizontali uzeti kako slijedi:</t>
  </si>
  <si>
    <t>-    45° na tlo kategorije                   I     i      II</t>
  </si>
  <si>
    <t>-    60° na tlo kategorije                   III   i      IV</t>
  </si>
  <si>
    <t>-    80° na tlo kategorije                         V</t>
  </si>
  <si>
    <t>-    90° na tlo kategorije                   VI   i      VII</t>
  </si>
  <si>
    <t>NAPOMENA</t>
  </si>
  <si>
    <t>Kota poda nove građevine je ±0.00 = 115,50 m.n.m., a kota terena od cca 115.25 m.n.m.</t>
  </si>
  <si>
    <t>Donja kota temeljenja temelja "samca" je cca 115.50 m.n.m., a temeljenje ploče podruma je cca 110.55 m.n.m.</t>
  </si>
  <si>
    <t>Na dijelu s podrumom predviđa se iskop cca 30 cm niži od donje kote slojeva ispod temeljne ploče tj. na kotu 110.25 m.n.m. pa je na tom dijelu dubina iskopa u prosjeku cca 520 cm.</t>
  </si>
  <si>
    <t xml:space="preserve">Ovo je u cijeni stavke i neće se posebno obračunavati. </t>
  </si>
  <si>
    <t>Sadašnja kota terena na mjestu izvedbe građevine je stabilizirana tamponom, te je cjelokupni otpad odvezen.</t>
  </si>
  <si>
    <t>Kota podložnog betona je na cca. 30-60 cm ispod tamponskog sloja.</t>
  </si>
  <si>
    <t>Prije izvedbe podložnog betona izvršiti će se stabilizacija prema projektu poboljšanja tla.</t>
  </si>
  <si>
    <t>Materijal od iskopa se može upotrijebiti kao predopterećenje na drugoj dilataciji.</t>
  </si>
  <si>
    <t>BETONSKI I ARMIRANOBETONSKI RADOVI</t>
  </si>
  <si>
    <t>IZOLATERSKI RADOVI UKUPNO:</t>
  </si>
  <si>
    <t xml:space="preserve">KROVOPOKRIVAČKI RADOVI </t>
  </si>
  <si>
    <t>9.1.</t>
  </si>
  <si>
    <t>9.2.</t>
  </si>
  <si>
    <t>9.3.</t>
  </si>
  <si>
    <t>8.5.</t>
  </si>
  <si>
    <t>8.7.</t>
  </si>
  <si>
    <t>8.8.</t>
  </si>
  <si>
    <t>8.9.</t>
  </si>
  <si>
    <t>8.10.</t>
  </si>
  <si>
    <t>8.11.</t>
  </si>
  <si>
    <t>8.12.</t>
  </si>
  <si>
    <t>8.13.</t>
  </si>
  <si>
    <t>8.14.</t>
  </si>
  <si>
    <t>8.15.</t>
  </si>
  <si>
    <t>Aluminij plastificiran u boji, RAL po izboru projektanta</t>
  </si>
  <si>
    <t>Sva vanjska ostakljenja IZO staklom. Sva vrata sigurnosno staklo.</t>
  </si>
  <si>
    <t xml:space="preserve">Svo unutarnje ostakljenje vrata i stijena sigurnosnim staklom na koje su pjeskarenjem nanesene oznake da je stijena staklena. Svi aluminijski profili plastificirani u Ral boju po izboru projektanta. </t>
  </si>
  <si>
    <t>Tehnička svojstva prozora i vrata moraju biti u skladu s važećim (HRN) normama i propisima (Tehnički propis za prozore i vrata, NN69/06)</t>
  </si>
  <si>
    <t xml:space="preserve">Sva vrata i stijene s podnim gumenim štinikom -  zaustavljačem za krilo da ne lupa o zid ili susjednu stijenu. Sva dvokrilna vratna krila  sa zasunom za učvršćivanje u otvorenom položaju. </t>
  </si>
  <si>
    <t>Izvođač je u obavezi izraditi radioničke nacrte sa detaljima proizvođača aluminijskih sistema. Isto tako sav okov mora biti odobren po projektantu.</t>
  </si>
  <si>
    <t>3.53.</t>
  </si>
  <si>
    <t>Betoniranje stijenki i dna kontrolnih okana za drenažu oko podruma. Stijenke i dno debljine 20 cm, pri vrhu ugraditi sidra i okvir za lijevano željezni poklopac. Betonirati betonom čvrstoće C16/20.</t>
  </si>
  <si>
    <t xml:space="preserve">Okno svijetlog tlocrtnog otvora 80x80 cm,dubina okana 4,6 ili 6,0 metara, točnu visinu uskladiti s projektom uređenja okoliša. </t>
  </si>
  <si>
    <t>U jediničnu cijenu po komadu uključiti sve kompletno beton i oplatu, poklopci iskazani posebno.</t>
  </si>
  <si>
    <t xml:space="preserve"> - visine 4,5 metra</t>
  </si>
  <si>
    <t xml:space="preserve"> - visine 6,0 metara</t>
  </si>
  <si>
    <t>ARMIRANO-BETONSKI RADOVI UKUPNO:</t>
  </si>
  <si>
    <t>Tijekom izvođenja radova potrebno je za svaku fazu radova izvršiti ove radnje:
1. Nakon svake postave oplate određenog elementa i ugradbe betonskog čelika obvezno izvršiti pregled s nadzornim inženjerom i o tome unijeti bilješku u građ. dnevnik</t>
  </si>
  <si>
    <t>2. Provoditi stalnu kontrolu kakvoće bet. čelika prema Programu kontrole kakvoće izvedbe.</t>
  </si>
  <si>
    <t xml:space="preserve">      </t>
  </si>
  <si>
    <t>Nastavci armature s preklopima prema statičkom računu i nacrtima savijanja. U cijenu ulazi prilagođavanje armature na dilatacionim spojevima i otvorima.</t>
  </si>
  <si>
    <t>Armatura kvalitete B500B</t>
  </si>
  <si>
    <t>armaturne šipke</t>
  </si>
  <si>
    <t>kg</t>
  </si>
  <si>
    <t>armaturne mreže</t>
  </si>
  <si>
    <t>ARMIRAČKI RADOVI UKUPNO:</t>
  </si>
  <si>
    <t>TESARSKI RADOVI</t>
  </si>
  <si>
    <t xml:space="preserve">Izrada, postava i skidanje glatke jednostrane (obodne) oplate ravne a.b. temeljne ploče podruma, prizemlja i jame dizala, sa svim potrebnim vezivanjem i podupiranjem. </t>
  </si>
  <si>
    <t>Oplata treba biti dovoljno poduprta, stabilna i ukručena, kako pod teretom ne bi popustila ni u kojem smjeru.</t>
  </si>
  <si>
    <t>Unutrašnje površine oplate trebaju biti potpuno ravne i glatke jer ostaju neožbukane.</t>
  </si>
  <si>
    <t>Inače, treba se u svemu točno pridržavati nacrta oplate za pojedine konstrukcije.</t>
  </si>
  <si>
    <t xml:space="preserve">Izrada, postava i skidanje glatke dvostrane oplate ravnih armirano-betonskih trakastih temelja sa svim potrebnim vezivanjem i podupiranjem. </t>
  </si>
  <si>
    <t>Inače, treba se u svemu točno pridržavati nacrta oplate za pojedine konstrukcije građevine, s naročitom pažnjom na sve otvore u temelju (instalacije, razne usjeke itd.), kao i uputa projektanta i nadzornog inženjera. Uključivo proširenja za temelje stupova.</t>
  </si>
  <si>
    <t xml:space="preserve">Izrada, postava i skidanje glatke dvostrane oplate ravnih armirano-betonskih nadtemeljnih zidova - pasica i stupova, sa svim potrebnim vezivanjem i podupiranjem. </t>
  </si>
  <si>
    <t>Inače, treba se u svemu točno pridržavati nacrta oplate.</t>
  </si>
  <si>
    <t>Na završetku podrumskih zidova sportske dvorane izvesti oplatu za proširenja za oslanjanje glavnih stupova, sve prema izvedbenim nacrtimu i nacrtima oplate.</t>
  </si>
  <si>
    <t>Nakon propisanog roka za vezanje betona oplatu treba skinuti, očistiti te deponirati na određeno mjesto za ponovnu upotrebu.</t>
  </si>
  <si>
    <t>Oplata treba biti dovoljno poduprta, stabilna i ukručena, kako pod teretom ne bi popustila ni u kojem smjeru. Uključena i oplata oko svih otvora.</t>
  </si>
  <si>
    <t xml:space="preserve">Unutrašnje površine oplate trebaju biti potpuno ravne i glatke jer ostaju neožbukane.  </t>
  </si>
  <si>
    <t>Inače, treba se u svemu točno pridržavati detaljnih nacrta oplate za pojedine konstrukcije građevine, s naročitom pažnjom na sve otvore u zidu (prozore, vrata, ventilacije, razne usjeke itd.), kao i uputa projektanta i nadzornog inženjera.</t>
  </si>
  <si>
    <t>Izrada, postava i skidanje glatke dvostrane oplate ravnih armirano-betonskih parapetnih zidova prizemlja, sa svim potrebnim vezivanjem i podupiranjem. Debljina parapetnih zidova 20 cm.</t>
  </si>
  <si>
    <t>Inače, treba se u svemu točno pridržavati detaljnih nacrta oplate za pojedine konstrukcije građevine, s naročitom pažnjom na sve otvore u parapetnom zidu (vrata, razne usjeke itd.), kao i uputa projektanta i nadzornog inženjera.</t>
  </si>
  <si>
    <t>Za pripremanje cementnih ili produžno cementnih mortova koristiti isključivo portland cement. Voda za gašenje vapna i spravljanje mortova mora biti čista.</t>
  </si>
  <si>
    <t>Prije nego se počne žbukati, potrebno je izvršiti čišćenje ploha i čišćenje i ispuhavanje fuga, kvašenje zidne površine vodom, te špricanje cemmortom 1:1.  Ako je zbog kiše ploha zida isuviše mokra, žbukanje treba odgoditi sve dok ploha zida ne bude dovoljno suha. Žbukanje se ne smije vršiti sve dok je temperatura prostora previsoka ili preniska, da žbuka ne bi ispucala.</t>
  </si>
  <si>
    <t xml:space="preserve">Vapno treba biti dobro gašeno i odležano od gašenja do upotrebe najmanje mjesec dana. Prije upotrebe vapno treba prosijati kako u njemu ne bi ostale grudice neugašenog vapna. Kvaliteta vapna mora odgovarati postojećim važećim standardima.
Svježe ozidane zidove zaštititi od utjecaja visoke i niske temperature.
Žbukanje vršiti u pogodno vrijeme, kad su zidovi i stropovi potpuno suhi. Prije žbukanja treba plohu dobro očistiti od svih nečistoća, ostataka armature i žica, te navlažiti. Spojnice kod zidanja moraju biti udubljene cca 2 cm od plohe zida.
</t>
  </si>
  <si>
    <t>Betonske plohe moraju prije žbukanja biti obrađene tako da se žbuka dobro prihvati na betonsku površinu, štokanjem i špricanjem cementnim mlijekom, ako oplata nije bila premazana sredstvom za ohrapljivanje betonske površine, što se određuje opisom u troškovniku.</t>
  </si>
  <si>
    <t>Jedinična cijena grubih zidarskih radova sadrži:
-  sav materijal, uključivo vezni,
-  sav rad, zidanje i pripremu morta, potreban alat i strojeve,
-  transportne troškove materijala,
-  donošenje vode, povremeno miješanje morta, premještanje korita i skele od nogara i močenje opeke,
-  unutarnji transport, horizontalni i vertikalni, do mjesta ugradbe,
-  obilježavanje mjesta zidanja,
-  zaštitu zidova od utjecaja vrućine, hladnoće i atmosferskih nepogoda,
-  poduzimanje mjera po HTZ i drugim postojećim propisima,
-  dovođenje vode, plina i struje od priključka na gradilištu do mjesta potrošnje,
-  isporuku pogonskog materijala,
-  čišćenje prostorija i zidnih površina po završetku zidanja, te uklanjanje otpadaka.</t>
  </si>
  <si>
    <t>TESARSKI RADOVI UKUPNO:</t>
  </si>
  <si>
    <t xml:space="preserve">ČELIČNA KONSTRUKCIJA </t>
  </si>
  <si>
    <t>Općenito:</t>
  </si>
  <si>
    <t>13.1.</t>
  </si>
  <si>
    <t>13.2.</t>
  </si>
  <si>
    <t>13.3.</t>
  </si>
  <si>
    <t>13.4.</t>
  </si>
  <si>
    <t>13.5.</t>
  </si>
  <si>
    <t>13.6.</t>
  </si>
  <si>
    <t>Stavke su predviđene za suhu ugradbu i u cjeni stavaka treba predvidjeti potrebne slijepe dovratnike ili doprozornike.</t>
  </si>
  <si>
    <t>Vrata otporna na sva sredstva za čišćenje i dezinfekciju.</t>
  </si>
  <si>
    <t>Sva vratna krila opremiti s najmanje tri petlje. Uz svako vratno krilo montirati podni zaustavljač.</t>
  </si>
  <si>
    <t>ZVUČNI RAZREDI UNUTARNJIH VRATIJU</t>
  </si>
  <si>
    <t>Vrata ulaza u učionice i uredske prostorije uprave prema hodniku-galeriji moraju biti specijalnog zvučnog razreda (prema klasifikaciji iz točke 3.3. norme HRN U-J6.201.), te ostvarivati zvučnu izolaciju od min. R'w= 30 dB.</t>
  </si>
  <si>
    <t>Vrata tehničkih prostorija moraju također ostvarivati zvučnu izolaciju od min. 32 dB.</t>
  </si>
  <si>
    <t>Sva ostala unutarnja vrata u objektu (sanitarije, pomoćne prostorije i dr.) moraju biti II. zvučne klase (prema klasifikaciji iz točke 3.3. norme HRN U-J6.201.), te ostvarivati zvučnu izolaciju od min Rw= 25 dB. Krila su od drveta ili plastike, po potrebi ostakljena.</t>
  </si>
  <si>
    <t>U cijenu uračunati  ostakljenje i završnu obradu, kompletno do finalne gotovosti. Za upotrebu.</t>
  </si>
  <si>
    <t>14.1.</t>
  </si>
  <si>
    <t>Krilo izrađeno iz iveričnog vratnog panela, obostrano završno obrađeno laminatom u boji prema RAL i kantirano tvrdim drvom, ovjes sa 3 petlje.</t>
  </si>
  <si>
    <t>U cijeni stavke cilindar brava i sav potreban okov od eloksiranog aluminija, vrste po izboru projektanta. Vidljivi drveni rubovi  ličeni ili obrađeni u boji po izboru projektanta.</t>
  </si>
  <si>
    <t>11.1.</t>
  </si>
  <si>
    <t>11.2.</t>
  </si>
  <si>
    <t>Nastupi - rešetke izvedene s oknima 75/12 mm, od traka visine 30 mm sjekomice položenih i međusobno zavarenih.</t>
  </si>
  <si>
    <t xml:space="preserve">Elemente rešetke prilagoditi stvarnom stanju rezanjem na potrebnu veličinu. Svi profili i elementi rešetki vruće pocinčani tako da nikakva dodatna obrada nije potrebna. Uključivo projektiranje, dobavu profila i rešetki, izradu i montažu, potrebne skele i dizalice za montažu, sva spojna sredstva, sidreni i ležajni detalji, profili i limovi. </t>
  </si>
  <si>
    <t>Nosiva konstrukcija ograde izrađena od čeličnih kvadratičnih profila 30x30x3 mm, usidrena bočno u ab stubišnog kraka.</t>
  </si>
  <si>
    <t>rešetke</t>
  </si>
  <si>
    <t>rukohvat</t>
  </si>
  <si>
    <t>konstrukcija</t>
  </si>
  <si>
    <t>Okvir sastavljen od HEA 120 profila sa zategama Ø 20. Stupovi HEA 120.</t>
  </si>
  <si>
    <t>Podest sastavljen od IPE 120 i IPE 100 profila.</t>
  </si>
  <si>
    <t>Tetive su IPE 160 profili.</t>
  </si>
  <si>
    <t>Nastupne i međupodestne plohe pocinčane rešteke.</t>
  </si>
  <si>
    <t>Na konstrukciju s vanjske strane pričvršćene ploče od perforiranog aluminijskog lima koje pokrivaju i čeličnu konstrukciju i bočno lice stubišnog kraka. S unutrašnje strane rukohvati od čelične cijevi Ø 50 mm na visinama 60 i 90 cm.</t>
  </si>
  <si>
    <t>Svi čelični profili toplo  pocinčani i plastificirani u boji po izboru projektanta (RAL). Perforirani alumunijski lim isto plastificiran u boji po izboru projektanta (RAL). Rad uskladiti s izvođačem ab radova.</t>
  </si>
  <si>
    <t>lim</t>
  </si>
  <si>
    <t>3.4.</t>
  </si>
  <si>
    <t>Isto kao stavka 3.3. naprijed, samo trakasti temelji prizemlja, uključivo i proširenja za temelje stupova, betonira se u oplati dijelom u zemlji, dijelom u oplati.</t>
  </si>
  <si>
    <t>3.4.a.</t>
  </si>
  <si>
    <t>Isto kao stavka 3.3. naprijed, samo trakasti temelji klupe i parapetnog zida na terasi razredne nastave te stubišta, betonira se u oplati dijelom u zemlji, dijelom u oplati. predvisjeti sidra za stubišta.</t>
  </si>
  <si>
    <t>3.5.</t>
  </si>
  <si>
    <t>3.6.</t>
  </si>
  <si>
    <t>3.7.</t>
  </si>
  <si>
    <t>3.8.</t>
  </si>
  <si>
    <t>3.9.</t>
  </si>
  <si>
    <t>3.10.</t>
  </si>
  <si>
    <t>3.11.</t>
  </si>
  <si>
    <t>3.12.</t>
  </si>
  <si>
    <t>3.13.</t>
  </si>
  <si>
    <t>3.13.a.</t>
  </si>
  <si>
    <t>3.14.</t>
  </si>
  <si>
    <t>U ploči ostaviti temelje za ugradnju sportske opreme koji su veličine 60x60 cm, dubine do donje ab temeljne ploče i u sredini sa rupama Ø 30 cm i dubine oko 50 cm. Izvodi se na mjestima označenim u izvedbenim nacrtima a prema detalju.</t>
  </si>
  <si>
    <t xml:space="preserve"> - beton</t>
  </si>
  <si>
    <t xml:space="preserve"> - temelji sportske opreme</t>
  </si>
  <si>
    <t>3.15.</t>
  </si>
  <si>
    <t>3.16.</t>
  </si>
  <si>
    <t xml:space="preserve">Betoniranje arm. betonske podloge ispod podova prizemlja betonom C16/20, na hidroizoliranoj podlozi od betona. Debljina podloge 16 cm. </t>
  </si>
  <si>
    <t>3.17.</t>
  </si>
  <si>
    <t>Betoniranje arm. betonske podloge kosog dijela rampe betonom C16/20 na podlozi od šljunka. Debljina podloge 15 cm.</t>
  </si>
  <si>
    <t>3.18.</t>
  </si>
  <si>
    <t>Betoniranje arm. betonske podloge kanala za ventilaciju betonom C16/20. Debljina podloge 15 cm.</t>
  </si>
  <si>
    <t>3.19.</t>
  </si>
  <si>
    <t>3.20.</t>
  </si>
  <si>
    <t>3.21.</t>
  </si>
  <si>
    <t>3.22.</t>
  </si>
  <si>
    <t>3.23.</t>
  </si>
  <si>
    <t>8.16.</t>
  </si>
  <si>
    <t>ČELIČNA KONSTRUKCIJA UKUPNO:</t>
  </si>
  <si>
    <t xml:space="preserve">ZIDARSKI RADOVI </t>
  </si>
  <si>
    <t>Zidovi od opeke</t>
  </si>
  <si>
    <t>Visinu zidanja prilagoditi točno na licu mjesta te uskladiti s izvođenjem serklaža. Iznad vratiju izvesti arm. bet. nadvoj (s konstruktivnom armaturom prema planu savijanja željeza). U pregradnim zidovima u cijeni je i ugradba montažnih opečnih nadvoja odgovarajuće debljine.</t>
  </si>
  <si>
    <t xml:space="preserve">Na vrhu zida sudar s konstrukcijom ispuniti "pur" pjenom u širini zida zbog zvučne zaštite. </t>
  </si>
  <si>
    <t>7.3.</t>
  </si>
  <si>
    <t>7.4.</t>
  </si>
  <si>
    <t>7.5.</t>
  </si>
  <si>
    <t>7.6.</t>
  </si>
  <si>
    <t>7.7.</t>
  </si>
  <si>
    <t>KV</t>
  </si>
  <si>
    <t>sati</t>
  </si>
  <si>
    <t>PKV</t>
  </si>
  <si>
    <t>7.8.</t>
  </si>
  <si>
    <t>7.9.</t>
  </si>
  <si>
    <t>7.10.</t>
  </si>
  <si>
    <t>7.11.</t>
  </si>
  <si>
    <t>7.12.</t>
  </si>
  <si>
    <t>ZIDARSKI RADOVI UKUPNO:</t>
  </si>
  <si>
    <t>IZOLATERSKI RADOVI</t>
  </si>
  <si>
    <t>8.3.</t>
  </si>
  <si>
    <t>8.4.</t>
  </si>
  <si>
    <t>PODIZNA PLATFORMA</t>
  </si>
  <si>
    <t>15.3.</t>
  </si>
  <si>
    <t>15.4.</t>
  </si>
  <si>
    <t>15.5.</t>
  </si>
  <si>
    <t>15.6.</t>
  </si>
  <si>
    <t>16.1.</t>
  </si>
  <si>
    <t>POSTROJENJE DIZALA I PODIZNE PLATFORME</t>
  </si>
  <si>
    <t>Dobava i polaganje specijalnih kutnih pločica (sokla) sa zaobljenjem radi bolje mogućnosti održavanja čistoće.</t>
  </si>
  <si>
    <t>Kutne pločice u boji po izboru projektanta.</t>
  </si>
  <si>
    <t>~ sokl</t>
  </si>
  <si>
    <t>KERAMIČARSKI RADOVI UKUPNO:</t>
  </si>
  <si>
    <t xml:space="preserve">PODOPOLAGAČKI RADOVI  </t>
  </si>
  <si>
    <t>Sve kompletno izvesti do potpune gotovosti za upotrebu. Boja po izboru projektanta.</t>
  </si>
  <si>
    <t xml:space="preserve"> - pod</t>
  </si>
  <si>
    <t xml:space="preserve"> - vertikalne plohe</t>
  </si>
  <si>
    <t xml:space="preserve"> - inoks rubnjaci</t>
  </si>
  <si>
    <t>Izrada, postava i skidanje glatke dvostrane oplate ravnih armirano-betonskih zidova dizala u svim etažama, sa svim potrebnim vezivanjem i podupiranjem. Zidovi debljine 20 cm.</t>
  </si>
  <si>
    <t>5.7.</t>
  </si>
  <si>
    <t>Inače, treba se u svemu točno pridržavati detaljnih nacrta oplate za pojedine konstrukcije građevine, kao i uputa projektanta i nadzornog inženjera.</t>
  </si>
  <si>
    <t>5.8.</t>
  </si>
  <si>
    <t>Unutrašnje površine oplate trebaju biti potpuno ravne i glatke jer ostaju neožbukane, a uglovi iznutra brtvljeni tako da ne dođe do iscuraka.</t>
  </si>
  <si>
    <t>5.9.</t>
  </si>
  <si>
    <t>Izrada, postava i skidanje glatke specijalne dvostrane oplate armirano-betonskih visokih ograda (greda) parapet/nadvoj, ograda nosač stubišta i sl. sa svim potrebnim vezivanjem i podupiranjem. Debljina ograde/grede d=20 cm.</t>
  </si>
  <si>
    <t>5.10.</t>
  </si>
  <si>
    <t xml:space="preserve">Izrada, postava i skidanje glatke blanjane trostrane oplate armirano-betonskih greda nadvoja ispod kosog krova, d= 40 cm pravokutnog i "ravnog" presjeka, sa svim potrebnim vezivanjem i podupiranjem. </t>
  </si>
  <si>
    <t xml:space="preserve">Unutrašnje površine oplate trebaju biti potpuno ravne i glatke jer ostaju neožbukane. Donja i gornja ploha u kosini. </t>
  </si>
  <si>
    <t>Inače, treba se u svemu točno pridržavati nacrta oplate za pojedinu konstrukciju građevine, kao i uputa projektanta i nadzornog inženjera.</t>
  </si>
  <si>
    <t>5.11.</t>
  </si>
  <si>
    <t xml:space="preserve">Izrada, postava i skidanje glatke (blanjane) trostrane oplate ravnih armirano-betonskih greda pravokutnog presjeka, sa svim potrebnim vezivanjem i podupiranjem. </t>
  </si>
  <si>
    <t>Uredna izvedba za vidljiv beton bez završne obrade.</t>
  </si>
  <si>
    <t>5.12.</t>
  </si>
  <si>
    <t xml:space="preserve">Izrada, postava i skidanje glatke blanjane oplate ravnih armirano-betonskih ploča u svim etažama, sa svim potrebnim vezivanjem i podupiranjem. </t>
  </si>
  <si>
    <t>Oplata s podupiranjem do visine 3,50 m'.</t>
  </si>
  <si>
    <t>Oplata treba biti dovoljno poduprta, stabilna i ukručena, kako pod teretom ne bi popustila ni u kojem smjeru. Uredna izvedba za vidljiv beton bez završne obrade.</t>
  </si>
  <si>
    <t>Inače, treba se u svemu točno pridržavati nacrta oplate za pojedinu konstrukciju građevine, s naročitom pažnjom na sve otvore u ploči (instalacije, ventilacije, razne usjeke itd.), kao i uputa projektanta i nadzornog inženjera.</t>
  </si>
  <si>
    <t>5.13.</t>
  </si>
  <si>
    <t xml:space="preserve">Oplata s podupiranjem visine 4,50 - 7,50 metara. </t>
  </si>
  <si>
    <t>Oplata treba biti dovoljno poduprta, stabilna i ukrućena, kako pod teretom ne bi popustila ni u kojem smjeru. Uredna izvedba za vidljiv beton bez završne obrade.</t>
  </si>
  <si>
    <t>5.14.</t>
  </si>
  <si>
    <t xml:space="preserve">Izrada, postava i skidanje glatke oplate armirano-betonskih unutrašnjih stubišta - kosih stubišnih krakova i međupodesta sa svim potrebnim vezivanjem i podupiranjem. </t>
  </si>
  <si>
    <t>Uredna izvedba za završnu obradu. Inače, treba se u svemu točno pridržavati nacrta oplate, kao i uputa projektanta i nadzornog inženjera.</t>
  </si>
  <si>
    <t>5.15.</t>
  </si>
  <si>
    <t xml:space="preserve">Izrada, postava i skidanje glatke oplate ravnih vanjskih armirano-betonskih stubišta - kosih stubišnih krakova i međupodesta sa svim potrebnim vezivanjem i podupiranjem. </t>
  </si>
  <si>
    <t>5.16.</t>
  </si>
  <si>
    <t xml:space="preserve">Izrada, postava i skidanje glatke dvostrane oplate pomoćnog armirano-betonskog stubišta, kosi krakovi i međupodest (podrum do 1. kata), sa svim potrebnim vezivanjem i podupiranjem. </t>
  </si>
  <si>
    <t>5.17.</t>
  </si>
  <si>
    <t>Izrada, postava i skidanje glatke dvostrane oplate okruglih stijenki krovnog nadsvjetla sa svim potrebnim povezivanjima. Unutarnji Ø 150 cm, vanjski Ø180 cm.</t>
  </si>
  <si>
    <t>5.18.</t>
  </si>
  <si>
    <t xml:space="preserve">Izrada i postava izgubljene oplate na vanjskim i unutarnjim stubištima, oplata sa svim potrebnim povezivanjima. </t>
  </si>
  <si>
    <t>5.19.</t>
  </si>
  <si>
    <t>Izrada, postava i skidanje glatke oplate za parapetni zid i klupu uz razrednu nastavu. Oplata sa svim potrebnim povezivanjima.</t>
  </si>
  <si>
    <t>5.19.a.</t>
  </si>
  <si>
    <t>Izrada, postava i skidanje glatke oplate za stepenice uz razrednu nastavu. Oplata sa svim potrebnim povezivanjima.</t>
  </si>
  <si>
    <t>5.19.b.</t>
  </si>
  <si>
    <t>Izrada, postava i skidanje glatke dvostrane oplate ravnih armirano-betonskih zidova prepumpnih stanica u podrumu, sa svim potrebnim vezivanjem i podupiranjem. Zidovi debljine 20 cm.</t>
  </si>
  <si>
    <t>5.20.</t>
  </si>
  <si>
    <t>Izrada, postava i skidanje oplate - kutija s leđima za hidrant  i vatrogasne aparate u armirano betonskoj konstrukciji zida.</t>
  </si>
  <si>
    <t>Debljina konstrukcije 20 i 30 cm.</t>
  </si>
  <si>
    <t>Dim. 52/52/16 cm i 52/52/20.</t>
  </si>
  <si>
    <t>kom.</t>
  </si>
  <si>
    <t>5.21.</t>
  </si>
  <si>
    <t xml:space="preserve">Izrada, postava i skidanje glatke trostrane oplate raznih ravnih armirano-betonskih horizontalnih nadvoja koji nisu obuhvaćeni u drugim stavkama sa svim potrebnim vezivanjem i podupiranjem. </t>
  </si>
  <si>
    <t>Inače, treba se u svemu točno pridržavati nacrta oplate, kao i uputa projektanta i nadzornog inženjera.</t>
  </si>
  <si>
    <t>5.22.</t>
  </si>
  <si>
    <t>Postavljanje i skidanje radne skele u oknu lifta. Obračun po m2 ortogonalne projekcije okna. Skelu postavljati i uklanjati u dogovoru s izvođačem dizala.</t>
  </si>
  <si>
    <t>PREGRADNI ZIDOVI OD GIPS-KARTONSKIH PLOČA</t>
  </si>
  <si>
    <t>~ bandažiranje i zapunjavanje sljubnica te gletanje pune površine ploča.</t>
  </si>
  <si>
    <t>KROVOPOKRIVAČKI RADOVI UKUPNO:</t>
  </si>
  <si>
    <t>Ovim uvjetima propisuje se način izrade i osobine materijala, čega se treba pridržavati kod izrade oplate, razupiranja i sličnih radova. Pri izradi se treba pridržavati:  pravilnika za beton i armirani beton, pravilnika o zaštiti na radu u građevinarstvu te  projekta i statičkog računa.
Oplate kao i razna razupiranja moraju imati takvu sigurnost i krutost da bez slijegavanja i štetnih deformacija mogu primati opterećenja i uvjete koji nastaju za vrijeme izvedbe radova. Te konstrukcije moraju biti tako izvedene da osiguravaju punu sigurnost radnika i sredstava rada, kao i sigurnost prolaznika, promet, susjednih objekata i okolice.</t>
  </si>
  <si>
    <t>Obračun:
Jedinična cijena sadrži: sve troškove drvne građe, metalnih elemenata i cijevi te spojnih sredstava, troškove radne snage za izradu kompletnog rada prema opisu i troškovniku, troškove horizontalnog i vertikalnog transporta, montažu i demontažu, čišćenje oplate po završenoj montaži, čišćenje oplate nakon demontaže i uklanjanje otpadaka,  svu štetu oko popravka oplate ili skele, učinjene uslijed nepažnje u radu, troškove zaštite na radu, kontrolu ankera instrumentom.</t>
  </si>
  <si>
    <t>Svi radovi moraju biti izvedeni stručno i solidno. Izvođač je obavezan pridržavati se projektne dokumentacije, opisa te Tehničkih uvjeta za staklorezačke radove i važećih propisa i normativa.Izvođač radova treba sve izmjere uzeti u naravi. 
Svi materijali (stakla, kitovi i sl.) koji nisu obuhvaćeni tekućim normativima, moraju imati ateste od ovlaštenih ustanova. Sva stakla moraju biti apsolutno ravna.
Prije ugradnje sve mjere obavezno provjeriti u naravi. Stolarija i bravarija se ustakljuju nakon drugog grundiranja, pošto su svi elementi ugrađeni i okovani. Ovi opći uvjeti se dopunjuju, odnosno mijenjaju pojedinom stavkom troškovnika.</t>
  </si>
  <si>
    <t>Hidroizolaterske radove izvesti prema opisu u troškovniku, te u skladu sa svim važećim propisima.
Sav materijal za hidroizolacije mora biti prvorazredne kvalitete, te u skladu sa svim važećim normama i propisima.
Eventualne izmjene materijala ili način izvedbe hidroizolacije tokom gradnje mogu se napraviti isključivo pismenim dogovorom s projektantom i nadzornim inženjerom.</t>
  </si>
  <si>
    <t>Sav okov izvesti od nehrđajućeg materijala, a po izboru  i dogovorno s projektantom.
Ostakljenje se vrši prema općim uvjetima za staklarske radove.</t>
  </si>
  <si>
    <t>OSNOVNI DOKUMENTI ZA IZVOĐENJE
Prije početka izvođenja shodno Zakonu o gradnji (NN 76/07,38/09,55/11,90/11) potrebno je sve radove izvoditi prema:
1. glavnom projektu (građevna dozvola),
2. izvedbenom projektu (usklađenom s glavnim projektom),
3. tehnološkom projektu (prema Pravilniku o montaži čeličnih nosivih konstrukcija), 
koji u pravilu sadrži tehnologiju izvođenja zavarenih spojeva i planove
montaže čelične konstrukcije s redoslijedom montaže i podacima 
o skelama, opremom za dizanje i mjerama zaštite na radu.
Prije početka izrade čelične konstrukcije potrebno je posjedovati sljedeće:
• rješenja za voditelja izrade i montaže čelične nosive konstrukcije,
• atesti materijala od kojih će biti izrađena čelična konstrukcija,
• atesti za spojni materijal (vijci, elektrode),
• svjedodžbe  tehnologa zavarivanja i zavarivača koji će raditi na ovoj konstrukciji,
• tehnologija izrade (tehnologija  zavarivanja),
• tehnologija montaže,
• plan kontrole.
Ova dokumentacija ovjerena po nadzornom inženjeru odnosno projektantu sastavni je dio dokumenata za tehnički pregled konstrukcije.
Ukoliko se materijal nabavlja tijekom rada, potrebno je ateste materijala 
prije početka izrade dostaviti nadzornom inženjeru na ovjeru.</t>
  </si>
  <si>
    <t>Svu bravariju  treba prije dopreme na gradilište antikorozivno zaštititi i po ugradbi izvesti završno bojanje alkidnom bojom u dva premaza, uključivo sve potrebne prethodne radnje i pripreme podloge uključivo antikorozivnu zaštitu.
Sve navedeno treba uračunati u jediničnu cijenu stavke.</t>
  </si>
  <si>
    <t>OVJEŠENI STROPOVI</t>
  </si>
  <si>
    <t>Napomena: Izvedba stropova uz potrebnu radnu skelu.</t>
  </si>
  <si>
    <t>4. Kod zavarivačkih radova potrebno je osigurati stalnu kontrolu prije, u toku i nakon izvedenih radova. Površine za zavarivanje moraju biti kvalitetno pripremljene, bez masnoća, hrđe i drugih prljavština. Poslije izvedenih zavarivačkih radova potrebno je obaviti dimenzionalnu i vizualnu kontrolu te ostale kontrole predviđene u točki 1. ovoga programa. Prilikom izvođenja zavarivačkih radova potrebno je voditi računa da elementi konstrukcije nakon hlađenja ne poprime neželjeni deformirani oblik. Ne dopušta se zavarivanje na temperaturi nižoj od 0° C. Za radove koji nakon potpunog sklapanja konstrukcije neće biti vidljivi, potrebno je napisati zapisnik o preuzimanju u trenutku dostupnosti pregledavnju svih dijelova konstrukcije (posebna pozornost na ležajeve). U cijeni je sav potreban materijal, spojna sredstva, varenje i elektrodeskela itd. Svu čeličnu konstrukciju pocinčati i antikorozivno zaštititi.</t>
  </si>
  <si>
    <t>Dobava i ugradnja čeličnih cijevi kao zaštita u donjem dijelu cijevi odvodnje oborinskih voda. Cijevi visine 2,00 m od poda.</t>
  </si>
  <si>
    <t>Dobava i ugradnja sistema generalnog ključa. Centralne brave podijeljene u četiri zone i s glavnim ključem. Obračun prema broju prostorija.</t>
  </si>
  <si>
    <t xml:space="preserve">Sistem generalnog ključa povezuje više glavnih sistema na jedan generalni ključ. Nastaje izradom više glavnih sistema (škola i dvorana- 5 glavnih ključeva) i njihovim međusobnim povezivanjem na jedan - generalni ključ. Svaki kat zgrade odvojena je cjelina i ima svoj sistem glavnog ključa, a svi katovi objedinjeni su jednim generalnim ključem. </t>
  </si>
  <si>
    <t>glavni ključ</t>
  </si>
  <si>
    <t>generalni ključ</t>
  </si>
  <si>
    <t>DOBAVE</t>
  </si>
  <si>
    <t>Dobava i postava ručnih protupožarnih aparata za suho (početno) gašenje požara na prah, tip S-9, u cijeni je uključen i ostakljeni ormarić. Obračun po komadu montiranog protupožarnog aparata.</t>
  </si>
  <si>
    <t>Dobava i ugradba lijevano željeznih poklopaca za kontrolna okna drenaže nosivosti 250kN.</t>
  </si>
  <si>
    <t>Dobava i postava naljepnica sa oznakom položaja vatrogasnih aparata i oznakom vatrootpornih vrata.</t>
  </si>
  <si>
    <t>Dobava i postava na za to određeno mjesto kontejnera za smeće zapremine 1,50 m3.</t>
  </si>
  <si>
    <t>Dobava i postava na za to određeno mjesto manji kontejnera za smeće zapremine 100 litara.</t>
  </si>
  <si>
    <t>Dobava i postava nosača visine 6m -  jarbola za 3 zastave. Sve komplet sa zastavama.</t>
  </si>
  <si>
    <t>Razni sitni radovi i pripomoći, koji se mogu pojaviti na gradnji obračunati po materijal - satima a odobreni od nadzornog organa.</t>
  </si>
  <si>
    <t>Dobava i montaža metalnih stupića za ograničavanje prometa, na južnom ulazu na parcelu. Sve u dogovoru s projektantom.</t>
  </si>
  <si>
    <t>RAZNI RADOVI UKUPNO:</t>
  </si>
  <si>
    <t>POSTROJENJE DIZALA</t>
  </si>
  <si>
    <t>Vrata voznog okna:</t>
  </si>
  <si>
    <t xml:space="preserve">PODNE PODLOGE  </t>
  </si>
  <si>
    <t>21.1.</t>
  </si>
  <si>
    <t>Cijela površina poda premaže se ljepilom (PU ljepilo ili slično).</t>
  </si>
  <si>
    <t>Dobava i polaganje tekstilnog poda u prostorijama gdje je to projektom predviđeno.</t>
  </si>
  <si>
    <t>Ukupna visina podne obloge oko 7 mm, tip tkanja taftani bukle, dvobojna dvovisinska struktura, aquafil vlakna, impregniran protiv prljanja. Namijenjen za ekstremno intenzivno korištenje.</t>
  </si>
  <si>
    <t>Prigušenje buke koraka ISO 140-8 25dB, otpornost na svijetlo ISO 105 B02, dimenzionalna stabilnost EN 986&lt;2%. Zapaljivost B1 prema HRN DIN 4102. Otpornost na habanje 33 - teško habanje ("heavy use").</t>
  </si>
  <si>
    <t>Tekstilna podna obloga punoplošno zaljepljena ljepilom za tekstilne obloge prema preporuci proizvođača (disperziono ljepilo, cca 550 - 600 g/m².</t>
  </si>
  <si>
    <t>Boja i uzorak po izboru projektanta. U cijenu po m² uključena dobava materijala, izvedba i uporaba svih potrebnih alata.</t>
  </si>
  <si>
    <t>Tijekom polaganja držati se točno uputa proizvođača sistema drvenih podnica. Boja po izboru projektanta, obračun po m² sve postavljeno i gotovo.</t>
  </si>
  <si>
    <t>PODOPOLAGAČKI RADOVI  UKUPNO:</t>
  </si>
  <si>
    <t>SOBOSLIKARSKO - LIČILAČKI RADOVI</t>
  </si>
  <si>
    <t>Kitanje i zaglađivanje unutarnjih betonskih zidova i stropova disperzionim kitom. Kit se nanosi na podlogu gladilicom u jednom do 3 sloja, ovisno o strukturi stijene (maks, deblj, do 5 mm).</t>
  </si>
  <si>
    <t>Faze rada:</t>
  </si>
  <si>
    <t>- oprašivanje</t>
  </si>
  <si>
    <t>- brušenje i čišćenje</t>
  </si>
  <si>
    <t>- neutraliziranje</t>
  </si>
  <si>
    <t>- kitanje manjih oštećenja i pukotina</t>
  </si>
  <si>
    <t>- impregniranje-disperziono vezivo</t>
  </si>
  <si>
    <t>- prevlačenje i zaglađivanje disperzionim kitom prvi put</t>
  </si>
  <si>
    <t>- prevlačenje i zaglađivanje disperzionim kitom drugi put</t>
  </si>
  <si>
    <t>HRN U-F2.013.</t>
  </si>
  <si>
    <t>zidovi, parapeti ograda, stupovi, stropovi, kosi podgledi.</t>
  </si>
  <si>
    <t>Boju nanositi u 3 sloja sa svim potrebnim predradnjama i fazama nanošenja, krpanjem rupa i pukotina, te zaglađivanjem i impregnacijom.</t>
  </si>
  <si>
    <t>Boja u tonu po izboru projektanta. Izvođač je obvezan izraditi nekoliko uzoraka veličine 0,5 m2 i podastrijeti projektantu na odabir. U cijenu uključen sav potreban rad i materijal i skela, te čišćenje.</t>
  </si>
  <si>
    <t>Boja u tonu po izboru projektanta. U cijenu uključen sav potreban rad i materijal i skela, te čišćenje.</t>
  </si>
  <si>
    <t>SOBOSLIKARSKI  RADOVI UKUPNO :</t>
  </si>
  <si>
    <t xml:space="preserve">ZAVRŠNOMONTAŽERSKI RADOVI  </t>
  </si>
  <si>
    <t>Sve radove izvesti od kvalitetnog materijala prema opisima i detaljima, i to sve u okviru ponuđene jedinične cijene. Sve štete učinjene prigodom rada vlastitim ili tuđim radovima imaju se ukloniti na račun počinitelja.
Svi nekvalitetni radovi imaju se otkloniti i zamijeniti ispravnim, bez bilo kakve odštete od strane investitora.</t>
  </si>
  <si>
    <t>Ako opis koje stavke dovodi izvoditelja u sumnju o načinu izvedbe, treba pravovremeno prije predaje ponude tražiti objašnjenje od projektanta.
Eventualne izmjene materijala te načina izvedbe tokom građenja moraju se izvršiti isključivo pismenim dogovorom s projektantom i nadzornim inženjerom.</t>
  </si>
  <si>
    <t>Sve više radnje koje neće biti na taj način utvrđene neće se moći priznati u obračunu.
Jedinična cijena sadrži sve nabrojeno u opisu pojedine grupe radova, te se na taj način vrši i obračun istih.</t>
  </si>
  <si>
    <t>Sve mjere u planovima provjeriti u naravi.
Svu kontrolu vršiti bez posebne naplate.
Jediničnom cijenom treba obuhvatiti sve elemente navedene kako slijedi.</t>
  </si>
  <si>
    <t>Pod cijenom materijala podrazumijeva se dobavna cijena svih materijala koji sudjeluju u radnom procesu, kako osnovnih materijala, tako i materijala koji ne spadaju u finalni produkt, već su samo pomoćni.
U cijenu je uključena i cijena transportnih troškova bez obzira na prijevozno sredstvo, sa svim prijenosima, utovarima i istovarima, te uskladištenje i čuvanje na gradilištima, te čuvanje od uništenja (prebacivanje, zaštita i sl.).
U cijenu je također uračunato i davanje potrebnih uzoraka kod izvjesnih vrsta materijala.</t>
  </si>
  <si>
    <t>Nikakvi režijski sati niti posebne naplate po navedenim radovima neće se posebno priznati, jer svi ovi radovi moraju biti uključeni faktorom u jediničnu cijenu.
Prema ovom uvodu i opisu stavaka i grupi radova treba sastaviti jediničnu cijenu za svaku stavku troškovnika.
Ovo važi i za obrtničke i instalaterske radove, s time što izvoditelj građevinskih radova prima kao naknadu određeni postotak na ime pokrića režijskih troškova na fakturne iznose, a što se mora regulirati ugovorom.</t>
  </si>
  <si>
    <t>Prijem elemenata obavlja se na temelju radioničkih nacrta i specifikacija. Kontrola i prijem čelične konstrukcije vrši se prema Pravilniku o tehničkim mjerama i uvjetima za montažu čeličnih konstrukcija. Sve daljnje aktivnosti prigodom transporta, skladištenja i montažnih radova moraju biti u skladu s navedenim Pravilnikom. Posebno se naglašava potreba pažljivog postupanja prigodom utovara, istovara i transporta dijelova konstrukcije.
Dijelovi konstrukcije ne smiju se odlagati neposredno na zemlju nego na drvene grede i sl. Dijelovi konstrukcije se slažu tako da se omogući lagano pronalaženje pozicija i pristup zbog dizanja i transporta.
Prigodom prijema u radionici izvoditelj radova na izradi čelične konstrukcije dužan je staviti na uvid potrebnu tehničku dokumentaciju:
• radioničke nacrte sa specifikacijama,
• ateste osnovnog materijala,
• ateste dodatnog materijala,
• ateste zavarivača,
• ateste priključnih elemenata,
• dnevnik izrade elemenata,
• dnevnik zavarivanja,
• podatke o tehnologiji zavarivanja,
• izvješće interne tehničke kontrole,
• uvjerenja o kvalifikacijama stručnih osoba koje sudjeluju u izradi 
konstrukcije.
Završnom pregledu po montaži u pravilu sudjeluje i rukovoditelj ili 
koordinator izgradnje cjelokupne građevine.</t>
  </si>
  <si>
    <t>ANTIKOROZIVNA ZAŠTITA
Antikorozivna zaštita u svemu se provodi prema uvjetima u projektnoj dokumentacji i u skladu s važećom normom.
Izvođenje radova zahtijeva isti postupak kao i sama čelična konstrukcija; kontrola i dokazi kvalitete predmet su istih faznih pregleda.</t>
  </si>
  <si>
    <t>Prije nego se priđe polaganju cijevi mora se izvršiti točno razmjeravanje i obilježavanje na zidu i stropovima.</t>
  </si>
  <si>
    <t>Stijene su iz tipskih aliminijskih profila bez prekinutog hladnog mosta.
Ostakljenje je jednostruko običnim ili laminiranim (sigurnosnim) staklom, a samo u pojedinim slučajevima (gdje je potrebna zvučna zaštita) izo-staklom.
Sve vidljivo u troškovničkom opisu pojedinih stavaka.</t>
  </si>
  <si>
    <t>Skela je za fasadne elemente  posebna stavka u tesarskim radovima. 
-    Skelu za unutarnje pregrade obuhvatiti u okviru stavke (laka radna ili pokretna skela).
-     Izmjere uzimati na licu mjesta.</t>
  </si>
  <si>
    <t>Jedan komplet - 4 komada po dovratniku.</t>
  </si>
  <si>
    <t>Obloge</t>
  </si>
  <si>
    <t>ZAVRŠNOMONTAŽERSKI RADOVI UKUPNO:</t>
  </si>
  <si>
    <t>Izrada, dobava i montaža raznih natpisa, putokaza, piktograma i folija.Uključuje sav potreban materijal i spojna sredstva, radne skele te čišćenje obrađenih površina nakon ravršetka radova.</t>
  </si>
  <si>
    <t>Sve u boji po izboru projektanta.</t>
  </si>
  <si>
    <t>b) putokazi i piktogrami s veličinom znakova 30 cm</t>
  </si>
  <si>
    <t>c) print folija u boji 10x10 m</t>
  </si>
  <si>
    <t>Pismoslikarska izrada natpisa na pročelju ploči, tipom slova vis. 1,00 m, oblik slova i vrsta po izboru projektanta. Izrezivanje slova u eternitu - posebna stavka, montažna fasada pročelja.</t>
  </si>
  <si>
    <t>PISMOSLIKARSKI RADOVI UKUPNO:</t>
  </si>
  <si>
    <t xml:space="preserve">ROLETARSKI RADOVI </t>
  </si>
  <si>
    <t>U cijenu je uključen materijal za rolete, mehanizam podizanja, bočne vodilice, alu kutija, te alu prečka na dnu rolete. Detalje riješiti u dogovoru s projektantom.</t>
  </si>
  <si>
    <t>Podizanje ručno na beskonačni lančić.</t>
  </si>
  <si>
    <t>Bočno vodilice od čeličnog užeta.</t>
  </si>
  <si>
    <t>Namotna cijev od aluminija u aluminijskoj kutiji ("U" profil) iste boje kao vodilice. Sve dobro toplinski izolirano.</t>
  </si>
  <si>
    <t>Na donoj strani roleta "otežana" plastificiranom aluminijskom prečkom.</t>
  </si>
  <si>
    <t>Dimenzije su aproksimativne, točne izmjere potrebno je uzeti na gradilištu nakon ugradbe prozora i unutarnjih klupčica. Naznačene su veličine otvora, a treba ponuditi sheme koje će biti usklađene sa stavkom stijene ili prozora u pravilu, jedan rolo na dva polja ostakljenja.</t>
  </si>
  <si>
    <t xml:space="preserve"> - veličina otvora 835x180(250 na vratima)</t>
  </si>
  <si>
    <t>RAZNA OPLOČENJA</t>
  </si>
  <si>
    <t>Jedinična cijena za žbukanje, podloge i glazure sadrži:
-  sav materijal i transport do gradilišta,
-  sav rad, uključivo pripremu morta, alat i strojeve,
-  donošenje vode, povremeno miješanje morta, premještanje korita i skele od nogara,
-  unutarnji transport, horizontalni i vertikalni, do mjesta ugradbe,
-  pripremu podloge: čišćenje, štokanje, oprašivanje, vlaženje vodom,
-  eventualna krpanja tokom građenja,
-  poduzimanje mjera po HTZ i drugim postojećim propisima,
-  dovođenje vode, plina i struje od priključka na gradilištu do mjesta potrošnje,
-  isporuku pogonskog materijala,
-  čišćenje nakon završetka radova.</t>
  </si>
  <si>
    <t>Izrada:
Oplate moraju biti stabilne, otporne i dovoljno poduprte da se ne bi izvile ili popustile u bilo kojem pravcu. One moraju biti izrađene točno po mjerama označenim u crtežima za pojedine dijelove koji će se betonirati i to sa svim potrebnim podupiračima. Kod građenja na više katova, podupirače se mora rasporediti namjestiti da se teret gornjih podupirača prenese neposredno podupirače koji leže ispod njih.
Unutarnje površine oplate moraju biti ravne, bilo da su horizontalne, vertikalne ili nagnute, prema tome kako je to u crtežima predviđeno. Nastavci pojedinih oplata ne smiju izlaziti iz ravnine, tako da nakon njihovog skidanja vidljive površine betona budu ravne i s oštrim rubovima, te da se osigura dobro brtvljenje i sprečavanje deformacije.</t>
  </si>
  <si>
    <t>Armiračke radove izvesti u skladu s važećim standardima.
Željezo se upotrebljava po oznakama:
-  glatki čelik GA 240/360
-  rebrasti čelik tvrdi RA 400/500 i  RA 500/560
-  mreža od glatke hladno vučene žice MAG 500/560
-  mreža od rebraste hladno vučene žice MAR 500/560
-  B i A-B armatura 680/80</t>
  </si>
  <si>
    <t>Betonsko željezo mora se saviti točno po nacrtu savijanja sa svim preklopima i nastavcima izvedenim po važećim propisima. Prije početka betoniranja armaturu pregledava nadzorni inženjer investitora ili statičar kod složenijih konstrukcija. Prije betoniranja betonsko željezo treba dobro očistiti, povezati i postaviti točno po planu armature i u skladu sa svim važećim propisima i pravilima struke.
Upisom u građevinski dnevnik od strane nadzornog inženjera ili statičara može se započeti betoniranje.
Obračun se radi prema postojećim normama GN 400.</t>
  </si>
  <si>
    <t>Pri betoniranju jedne cjelovite betonske ili armirano betonske konstrukcije upotrijebiti isključivo jednu vrstu cementa.
Izvoditelj je dužan dati na ispitivanje betonske uzorke prema ‘Pravilniku o tehničkim mjerama’ bez posebne naplate.
Šljunak mora imati propisani granulometrijski sastav, bez organskih primjesa. Za nosivu konstrukciju upotrebljava se agregat u granulometrijskom sastavu predviđenom u ‘Pravilniku o tehničkim mjerama’.
Sve gore navedeno odnosi se analogno i na tucanik i na drobljenac.</t>
  </si>
  <si>
    <t>Beton se mora miješati strojno, i to za sve betonske i AB konstrukcije. Razredi tlačne čvrstoće betona određuju se prema proračunu statičara.
Beton treba zaštititi dok se nije vezao, i to od atmosferskih i temperaturnih utjecaja.</t>
  </si>
  <si>
    <t>Nadzorni inženjer zadržava pravo izvanrednog ispitivanja betona, tj. može uzeti seriju kocaka i dati ih na ispitivanje.
U slučaju pozitivnog nalaza, troškove ispitivanja snosi investitor.</t>
  </si>
  <si>
    <t>21.2.</t>
  </si>
  <si>
    <t>21.3.</t>
  </si>
  <si>
    <t>21.4.</t>
  </si>
  <si>
    <t>21.5.</t>
  </si>
  <si>
    <t>21.6.</t>
  </si>
  <si>
    <t>PODNE PODLOGE UKUPNO:</t>
  </si>
  <si>
    <t xml:space="preserve">KERAMIČARSKI RADOVI   </t>
  </si>
  <si>
    <t>NARUČITELJ: GRAD DUBROVNIK</t>
  </si>
  <si>
    <t xml:space="preserve">                            Upravni odjel za obrazovanje, šport, socijalnu skrb i civilno društvo</t>
  </si>
  <si>
    <t xml:space="preserve">                            Ulica Iva Vojnovića 31, Dubrovnik</t>
  </si>
  <si>
    <t>GRAĐEVINA:   REKONSTRUKCIJA - DOGRADNJA I NADOGRADNJA</t>
  </si>
  <si>
    <t xml:space="preserve">                           PODRUČNE ŠKOLE MONTOVJERNA</t>
  </si>
  <si>
    <t xml:space="preserve">                           Dr. Vladka Mačeka 11, Dubrovnik</t>
  </si>
  <si>
    <t>OPĆI UVJETI UZ TROŠKOVNIK</t>
  </si>
  <si>
    <t>- ravno staklo vučeno; HRN B.E1.011</t>
  </si>
  <si>
    <t>- ravno staklo armirano; HRN B.E1.080</t>
  </si>
  <si>
    <t>- ravno staklo liveno; HRN B.E1.050</t>
  </si>
  <si>
    <t>- staklarski kitovi; HRN H.C6.050</t>
  </si>
  <si>
    <t>- ambalaža od drveta; HRN D.F1.062</t>
  </si>
  <si>
    <t xml:space="preserve">Materijal:
Sav materijal koji se upotrebljava u staklarskim radovima mora odgovarati postojećim normativima: </t>
  </si>
  <si>
    <t>Radovi s aluminijem i staklarski radovi na ovoj građevini obuhvaćaju:</t>
  </si>
  <si>
    <t>Izvođač treba kvalitetu ugrađenih materijala i stručnosti radnika dokazati odgovarajućim atestima izdanim od strane za to ovlaštene institucije. Kod izvedbe držati se propisa važećih normi.</t>
  </si>
  <si>
    <t>I</t>
  </si>
  <si>
    <t>PRIPREMNI RADOVI</t>
  </si>
  <si>
    <t>II</t>
  </si>
  <si>
    <t>GRAĐEVINSKO OBRTNIČKI RADOVI</t>
  </si>
  <si>
    <t>Izrada, dobava i postava natpisne ploče sa podacima o građevini, investitoru, građevinskoj dozvoli, projektantu, nadzoru, izvođaču.</t>
  </si>
  <si>
    <t>Izrada, dobava i postava privremene ograde gradilišta sa potrebnim ulaznim vratima od materijala po izboru izvođača radova.</t>
  </si>
  <si>
    <t>UKUPNO PRIPREMNI RADOVI:</t>
  </si>
  <si>
    <t>Žbukanje po velikoj vrućini ili zimi treba izbjegavati.
Nepropisno ožbukani zidovi i stropovi moraju se ispraviti bez prava naplate.</t>
  </si>
  <si>
    <t xml:space="preserve">Prilikom izvedbe keramičarskih radova opisanih u projektnoj dokumentaciji izvođač radova mora se pridržavati svih opisa i uvjeta, pravilnika o tehničkim mjerama i uvjetima za završne radove u zgradarstvu te normativa: - Oblaganje ker. pločicama     HRN B.D1.300
- Oblaganje ker. pločicama i kiselo-otporna zaštita   HRN B.F2.018
Sva opločenja zidova, podova i sl. izvesti tamo, gdje je to projektom predviđeno. Način izvedbe i ugradbe, preuzimanje i priprema podloga, te način obračuna u svemu prema tekućim propisima i normativima.
Sav materijal za izvedbu oblaganja zidova mora odgovarati prema standardima:
- glazirane zidne pločice        HRN B.D1.301
- glazirane podne pločice       HRN B.D1.305, 306
- neglazirane pločice        HRN B.D1.310
- neglazirane podne pločice       HRN B.D1.320
- neglazirane klinker pločice       HRN B.D1.321
- neglazirani fazonski komadi       HRN B.D1.322
- pročelne neglazirane pločice       HRN B.D1.330
- fasadne pločice        HRN B.D1.334, 335
</t>
  </si>
  <si>
    <t xml:space="preserve"> - neglazirane fasadne pločice       HRN B.D1.325                                                                    - keramičke pločice - određivanje prema temperaturnim promjenama  HRN B.D8.050, 060
- keramičke pločice - određivanje otpornosti ker. neglaz. pločica    HRN B.D8.070
- keramičke pločice - određivanje otpornosti prema alkalijama   HRN B.D8.080
- keramičke pločice - određivanje otpornosti prema kemikalijama   HRN B.D8.090, 099
</t>
  </si>
  <si>
    <t>Zemljani radovi podrazumijevaju rušenja, iskope, privremeno i trajno deponiranje materijala, te izvođenje nasipa s propisanim radnjama (razastiranje, nabijanje, valjanje, planiranje).</t>
  </si>
  <si>
    <t>Prije početka radova na iskop vrši se čišćenje terena.</t>
  </si>
  <si>
    <t>Po obavljenoj pripremi gradilišta (iskolčenja i osiguranja osi, te postavljanju profila), i iskopa humusnog sloja pristupa se iskopu temeljnog tla do dubine određene projektom.</t>
  </si>
  <si>
    <t xml:space="preserve">Za izvedbu ovog sloja mogu se upotrijebiti gradiva (prirodni šljunak, drobljeni kamen više frakcija), za koje je prethodno dokazano da udovoljavaju zahtjevima glede granulometrije, mehaničkih i kemijskih svojstava. Kontorla ispitivanja modula stišljivosti i granulometrijskog sastava vršiti svakih 500 m2 površine. </t>
  </si>
  <si>
    <t>Jedinična cijena podrazumijeva troškove ispitivanja podloge, potrebna razupiranja i radnu skelu, iskope i transport, popravke loše izvedenih dijelova, skupljanje otpadaka i čišćenje radnog prostora. U cijenu su uključeni svi posredni i neposredni troškovi za rad, materijal, transport, alat i građevinske strojeve, uzimanje uzoraka i troškovi ispitivanja.</t>
  </si>
  <si>
    <t>U stavkama zemljanih radova uključen je i rad, te stalno praćenje iskopa od strane geomehaničara, te geodetsko pozicioniranje visina i kota pojednih temelja i potpornih zidova, s obzirom na nagib i kvalitetu terena.</t>
  </si>
  <si>
    <t>Skidanje humusa i čišćenje terena nakon rušenja u sloju debljine 20 cm sa guranjem u stranu na građevinsku deponiju.</t>
  </si>
  <si>
    <t>Obračun po m3 izvedenog iskopa.</t>
  </si>
  <si>
    <t>Obračun po m3 iskopa sraslog tla.</t>
  </si>
  <si>
    <t>Ručni iskop zemlje za izvedbu novog instalacijskog kanala. Iskop vršiti pažljivo kako ne bi došlo do oštećenja postojećih instalacija</t>
  </si>
  <si>
    <t>Obračun po m2 isplanirane površine (temelji, postelica za nasip šljunka i sl.).</t>
  </si>
  <si>
    <t>Tamponski sloj.</t>
  </si>
  <si>
    <t>Obračun po m3 ugrađenog materijala.</t>
  </si>
  <si>
    <t>Dobava materijala i ugradnja pranog separiranog šljunčanog materijala granulacije 16-32 mm na ravne neprohodne krovove, te ručno planiranje istog.</t>
  </si>
  <si>
    <t>Dobava i ugradnja zamjenskog materijala.</t>
  </si>
  <si>
    <t>Provodi se u slučaju nepovoljnog tla i nepostizanja tražene zbijenosti posteljice Ms=20 MN/m2.</t>
  </si>
  <si>
    <t>Zatrpavanje materijalom od iskopa unutar trakastih temelja i nadtemeljnih zidova povišenog dijela objekta sa potrebnim nabijanjem prema statičkom proračunu nosivosti posteljice.</t>
  </si>
  <si>
    <t>Zatrpavanje pokosa uz vanjske zidove objekta i razne potrporne zidove uz prometnice materijalom iz iskopa, uz grubo poravnavanje nivelete.</t>
  </si>
  <si>
    <t>Vrši se u slojevima do 30 cm nabijanjem.</t>
  </si>
  <si>
    <t>- trakasti temelji</t>
  </si>
  <si>
    <t>Betoniranje armirano betonskih temelja postrojenja u strojarnici, temelji veličine prema projektu strojarskih instalacija, čvrstoća betona C16/20. Betonira se u dvostranoj glatkoj oplati. Temelji se polažu na elastične ležajeve.</t>
  </si>
  <si>
    <t>Izrada, postava i skidanje glatke dvostrane oplate ravnih armirano-betonskih zidova u svim etažama, debljine 20, 30 i 40 cm, sa svim potrebnim vezivanjem i podupiranjem.</t>
  </si>
  <si>
    <t>Inače, treba se u svemu točno pridržavati detaljnih nacrta oplate za pojedine konstrukcije građevine, s naročitom pažnjom na sve otvore u zidu (vrata, instalacije razne usjeke itd.), kao i uputa projektanta i nadzornog inženjera.</t>
  </si>
  <si>
    <t xml:space="preserve">Izrada, postava i skidanje glatke oplate armirano-betonskih ravnih ploča krova iznad male dvorane, sa svim potrebnim vezivanjem i podupiranjem. </t>
  </si>
  <si>
    <t>Dobava i ugradnja.</t>
  </si>
  <si>
    <t>U cijeni uključena kompletna oplata.</t>
  </si>
  <si>
    <t xml:space="preserve">Ove radove treba izvoditi u smislu:
a. TEHNIČKI PROPISI ZA BETONSKE KONSTRUKCIJE NN 139/09,14/10,125/10,136/12;
</t>
  </si>
  <si>
    <t>Izvedba trakastih temelja i temelja stopa u nivu podruma, armirani beton-dobava, ugradba u konstrukciju i zaštita, čvrstoća betona C30/37 veliki presjek (Vp). Betonira se dijelom u zemlji, dijelom u oplati (posebna stavka), gornje horizontalne površine i glatke završne obrade. Betonira se na sloju podbetona. Uključivo i proširenja za temelje stupova.</t>
  </si>
  <si>
    <t>Izvedba temelja požarnog stubišta i prepumpnih stanica, armirani beton-dobava, ugradba u konstrukciju i zaštita, čvrstoća betona C30/37. Betonira se u oplati (posebna stavka), gornje horizontalne površine i glatke završne obrade. Betonira se na sloju podbetona.</t>
  </si>
  <si>
    <t xml:space="preserve">Betoniranje revizionih okana prizemlja - dilatacija A. Radi izvedbe hidroizolacije izvesti skošenja u ploči - nagib 70 stupnjeva. U betonu dodatak za vodnonepropusnost. Čvrstoća betona C30/37. Sve prema planu oplate. </t>
  </si>
  <si>
    <t>Betoniranje prepumpne stanice. Zidovi debljine 20 cm u obostranoj glatkoj oplati. U betonu dodatak za vodonepropusnost. Čvrstoća betona C30/37. Sve prema planu oplate.</t>
  </si>
  <si>
    <t>Betoniranje kanala za vođenje drenaže. Zidovi debljine 20 cm u obostranoj glatkoj oplati. U betonu dodatak za vodonepropusnost. Čvrstoća betona C30/37. Sve prema planu oplate.</t>
  </si>
  <si>
    <t>Izvedba arm. betonskih nadtemeljnih stupova do nivoa horizontalne hidroizolacije u oplati - posebna stavka. Beton C30/37.</t>
  </si>
  <si>
    <t>Izvedba arm. betonskih zidova rampe i pretprostora rampe u betonu C30/37. U betonu dodatak za vodonepropusnost. U glatkoj oplati - posebna stavka. Zidovi debljine 30 cm.</t>
  </si>
  <si>
    <t>Izvedba zidova kanala za ventilaciju debljine 20 cm u armiranom betonu C30/37. Dobava i ugradnja u konstrukciju. Sve izvesti u glatkoj oplati.</t>
  </si>
  <si>
    <t xml:space="preserve">Izvedba pravokutnih stupova u podrumu, prizemlju i katu  dimenzija 90x150, 60x100, 50x80 i 40x150  cm. Armirani beton - dobava, ugradba u konstruciju i zaštita, čvrstoće C30/37, velikog presjeka (Vp)  (više od 0,30 m3 betona na m2 ili m'), u glatkoj oplati - posebna stavka, gornje potpuno ravne i glatke završne obrade. </t>
  </si>
  <si>
    <t xml:space="preserve">Izvedba pravokutnih stupova u podrumu,  dimenzija 40x80 cm. Armirani beton-dobava, ugradba u konstrukciju i zaštita, čvrstoće C30/37, srednjeg presjeka (Sp, više od 0.12 do 0,30 m3 betona na m2 ili m'), u oplati - posebna stavka. </t>
  </si>
  <si>
    <t>Betoniranje armirano betonskih greda malog presjeka (presjek manji od 0,12 m3/m2), beton C30/37, veličine 20x50 cm u glatkoj oplati - posebna stavka.</t>
  </si>
  <si>
    <t>Betoniranje armirano betonskih greda srednjeg presjeka (presjek veličine od 0,12 - 0,30 m3/m2), beton C30/37, u glatkoj oplati - posebna stavka. Krovne grede u kosini prema nacrtu oplate.</t>
  </si>
  <si>
    <t>Betoniranje armirano betonskih greda velikog presjeka (presjek veličine preko 0,30 m3/m2), beton C30/37, u glatkoj oplati - posebna stavka. Krovne grede u kosini prema nacrtu oplate.</t>
  </si>
  <si>
    <t>Betoniranje arm. betonskih ravnih krovnih ploča, d= 25 cm. Oplata glatka, beton C30/37, srednji presjek. U ploči se ostavljaju otvori za krovne kupole promjera 200 cm. Ukupno ima 33 otvora.</t>
  </si>
  <si>
    <t>Betoniranje armirano betonskih ravnih stropnih ploča iznad podruma debljine 25 cm. Izvesti u glatkoj oplati, beton C30/37, srednji presjek.</t>
  </si>
  <si>
    <t>Betoniranje armirano betonske ploče izlaza iz podruma. Deblj. ploče 15 cm, leži na hidroizolaciji i podložnom betonu. Srednji presjek, Čvrstoća betona C30/37.</t>
  </si>
  <si>
    <t>Betoniranje armirano betonskih ploča i podesta vanjskih jednokrakih stubišta izlaza na terasu. Deblj. ploče 16 cm, leži na šljunku. Oplata čela stuba glatka,čvrstoće C30/37, srednji presjek.</t>
  </si>
  <si>
    <t>Betoniranje vertikalnih arm. bet. "monier" stijena - ograda unutarnjih stubišta, d=20 cm, izvedba u glatkoj dvostranoj oplati - posebna stavka, čvrstoće betona C30/37, malog presjeka (Mp).</t>
  </si>
  <si>
    <t>Betoniranje vertikalnih arm. bet. stijenki uzdignuća na krovu na koje se ugrađuju krovne okrugle kupole. Stijenka debljine d=20 cm, izvedba u glatkoj dvostranoj oplati - posebna stavka, čvrstoća betona C30/37, malog presjeka (Mp).</t>
  </si>
  <si>
    <t>Betoniranje arm. bet. ploče iznad okna dizala, ploče debljie d=20 cm, u jednostranoj oplati, čvrstoća betona C30/37, srednjeg presjeka (Sp). U cijenu uključena i ugradnja čeličnih kuka potrebnih za montažu dizala. Kuke isporučuje izvođač dizala.</t>
  </si>
  <si>
    <t>Betoniranje arm. bet. stijenki šahtova za razne instalacije, debljina stijenke d= 20 cm, u jednostranoj oplati, čvrstoća betona C30/37, srednjeg presjeka (Sp).</t>
  </si>
  <si>
    <t xml:space="preserve">Zapunjavanje podložnih "čaša" nakon montaže čeličnih stupova konstrukcije sportske dvorane. Ispuna se vrši sitnozrnatim betonom čvrstoće C30/37. </t>
  </si>
  <si>
    <t>Izvedba parapetnih zidova prizemlja debljine 20 cm. Armirani beton - dobava, ugradba u konstruciju i zaštita betonom C30/37, srednjeg presjeka (Sp) (više od 0.12-0.30 m3 betona na m2 ili m'). Visine od kote ploče 82 do 165 cm, odnosno prema detaljnom nacrtu, betonira se u obostranoj oplati - posebna stavka, sve površine potpuno ravne i glatke završne obrade. U betonu dodati sredstvo za vodonepropusnost.</t>
  </si>
  <si>
    <t>Izvedba  ravnih nosivih zidova deblj. 20, 30 i 40 cm u nivou podruma, armirani beton - dobava, ugradba u konstrukciju i zaštita betonom C30/37 - srednji presjek (Sp) (više od 0.12 - 0.30 betona na m2 ili m') u glatkoj oplati - posebna stavka.</t>
  </si>
  <si>
    <t>Betoniranje parapetnog zida i klupa na terasama uz razrednu nastavu. Parapetni zid debljine 20 cm i visine cca 105 cm. Klupa horizontalne plohe u širini  53 cm i  debljini 20 cm. Horizontalna ploha konzolno izlazi iz parapetnog zida, a na svom kraju prelazi u oslonac. Horizontalna ploha na visini od  cca 45 cm od poda terase. Sve izvesti u glatkoj oplati u betonu C30/37, površine glatke i ravne. U beton dodati sredstvo za vodonepropusnost. Parapet dužine 410 cm, klupa dužine 480 cm. Izvesti prema detaljnom nacrtu.</t>
  </si>
  <si>
    <t>Betoniranje prepumpne stanice i bazena u tehnici. Zidovi debljine 20 cm u obostranoj glatkoj oplati. U betonu dodatak za vodonepropusnost. Čvrstoća betona C30/37. Sve prema planu oplate.</t>
  </si>
  <si>
    <t>Nabava, doprema i postava čepaste membrane od polietilena visoke čvrstoće (HDPE), kvalitete kao guttabeta ili jednakovrijedan proizvod. Membrana se postavlja s vanjske strane zida i temelja, tako da čepovi membrane budu usmjereni prema zidu.</t>
  </si>
  <si>
    <t xml:space="preserve">Obračun po m2 zida.     </t>
  </si>
  <si>
    <t>Izvedba sloja za izravnjanje  cementnim mortom na stubišnim krakovima.  Debljina sloja do 2 cm.</t>
  </si>
  <si>
    <t>Dobava materijala i postava tvrde fasadne ploče kamene vune za kontaktne fasade,  uz nadozid krova debljine 5,0 cm. Stavka se odnosi na   "atiku".</t>
  </si>
  <si>
    <t>Dobava materijala i izvedba toplinske izolacije na ravnim krovovima, tvrdom kamenom  vunom d= 14 cm u dva sloja naizmjenično postavljena. Obračun po m2 izvedene izolacije.</t>
  </si>
  <si>
    <t>Dobava, horizontalni prijenos i ugradnja riječnog oblutka (šljunka) d=10cm te razastiranje istog. Balast na ravnom krovu od kamenog oblutka, veličina zrna 16-32 mm. Prije razastiranja riječni oblutak se čisti od prašine i drugih nečistoća i ispire stlačenom vodom. Obračun po m3 površine ravnog krova.</t>
  </si>
  <si>
    <t xml:space="preserve">KROVNI SLIVNIK: Dobava i ugradnja  TPO/FPO slivnika Ø110 mm iz sustava hidroizolacije ravnih krovova. Ugradba prema propisu proizvođača. U cijenu uračunato i brtvljenje profila malih presjeka. Obračun po komadu ugrađenog slivnika. </t>
  </si>
  <si>
    <t>KROVNI ODZRAČNICI: Dobava i ugradba TPO/FPO odzračnika iz sustava hidroizolacije ravnih krovova TPO/FPO membranama.  Odzračnike pozicionirati na približno 25m2 ravnog krova. Ugradba prema uputama proizvođača. Obračun po komadu ugrađenog odzračnika.</t>
  </si>
  <si>
    <t>HOLKER-KONTROLIRANI PRELAZ HORIZONTALNE HI NA VERTIKALNU HI</t>
  </si>
  <si>
    <t>Dobava i postava holkera rš do 10cm. Holker je profiliran od pocinčanog nehrđajućeg lima tvornički nakaširanog TPO/FPO folijom. Lim se mehanički pričvršćuje sa vijcima i plastičnim tiplama na razmacima od 25-30cm. U cijenu su uključene vrijednosti svih radova i materijala. Obračun po m' ugrađene lajsne.</t>
  </si>
  <si>
    <t>8.1.</t>
  </si>
  <si>
    <t>8.2.</t>
  </si>
  <si>
    <t>8.6.</t>
  </si>
  <si>
    <t>8.17.</t>
  </si>
  <si>
    <t>8.18.</t>
  </si>
  <si>
    <t>8.19.</t>
  </si>
  <si>
    <t xml:space="preserve">UGOVORNI TROŠKOVNIK </t>
  </si>
  <si>
    <t>STROJARSKE INSTALACIJE</t>
  </si>
  <si>
    <t>SPRINKLER SUSTAV</t>
  </si>
  <si>
    <t>Ukupno kn:</t>
  </si>
  <si>
    <t>Izrada, postava i skidanje glatke specijalne oplate okruglih ravnih armirano-betonskih stupova Ø 40 cm sa svim potrebnim vezivanjem i podupiranjem.</t>
  </si>
  <si>
    <t xml:space="preserve"> Čelik za prednapinjanje ploča od visokovrijednog čelika  (gornja armatura ϕ7, ploština 38,5mm2, Y1670C/1670 N/mm2, donja armatura ϕ9, ploština 50mm2, 1860 N/mm2, donja armatura ϕ12,5, ploština 93mm2, 1860 N/mm2  Elastomerni ležajevi su trake koje se postavljaju kontinuirano ispod ploče, širine 50mm i debljine 5mm. Visina ploče 20 cm i širina 120 cm. Ploča sa 6 kružnih šupljina, svijetlog nosivog raspona 5 m. Izvedba otvora u pločama za prolaz instalacija prema izvedbenom projektu montažne ab konstrukcije u cijeni stavke. Beton za zalijevanje fuga i tlačne ploče nije u cijeni stavke. Ploče su statičkog raspona 5,4m odnosno svijetlog otvora 5m. U cijeni stavke je i izrada radioničkih nacrta  kao i naknada za ovjeru od strane glavnog projektanta i revidenta konstrukcije. Obračun po m2 predn.šuplje ploče visine 20cm.</t>
  </si>
  <si>
    <t>a. Betoniranje  armirano-betonske  tlačne  ravne ploče debljine 5 cm s uključenom pasicom na rubovima. Dobava betona, ugradba na šuplje ploče i zaštita, površina ravna i glatka. Srednji presjek (0,05 m3 betona na m2 ili m'), beton C 30/37, XC2. Cijena uključuje armiranje konstruktivnom arm.  mrežom (Q226) u količini 3,63 kg/m2, armatura monolitizacije na osloncima nije uključena u cijenu. Obračun po m3 betona.</t>
  </si>
  <si>
    <t>b. Betoniranje fuga između šupljih ploča sitnozrnim betonom, 0-4mm. Dobava betona, ugradba u fuge između šupljih ploča beton C 30/37, XC2. Fuge šuplje ploče VSD- 32 - 13 L/m1 betona, Fuge šuplje ploče VSD- 28,5 - 12 L/m1 betona, Fuge šuplje ploče VSD- 20 - 7,5 L/m1 betona, Fuge šuplje ploče VSD- 16, - 6 L/m1 betona. Cijena uključuje potrebnu oplatu i radne skele. Cijena uključuje armiranje fuga arm.  vilicama i šipkama sve prema izvedbenom projektu konstrukcije u količini cca 2,5 kg/m2. Obračun po m3 betona.</t>
  </si>
  <si>
    <t xml:space="preserve">Dodatak na pomoćni materijal, spojna sredstva i varove 5%. Rešetke je potrebno izvesti u radionici i bez montažnih spojeva montirati na gradilištu (statički raspon rešetke je 22,4m). U cijeni stavke je i radionička izvedba nadvišenja od 45mm u sredini rešetke radi smanjenja konačnog progiba. U cijeni stavke je i izrada radioničkih nacrta čelične konstrukcije kao i naknada za ovjeru od strane glavnog projektanta i revidenta konstrukcije.
Obračun po kg ugrađene konstrukcije.     </t>
  </si>
  <si>
    <t xml:space="preserve">Jedinična cijena hidroizolaterskih radova sadrži:
-  sav materijal s troškovima transporta, te alat i strojeve,
-  sav rad, uključivo i unutarnji transport na 
   mjestu ugradbe,
-  pripremu vrućeg bitumena na licu mjesta  
   ugradbe,
-  čišćenje ploha prije izvedbe hidroizolacije sa 
   zalijevanjem reški,
-  poduzimanje svih mjera zaštite na radu i 
   drugih važećih propisa,
-  isporuku pogonskog materijala,
-  čišćenje nakon završetka radova.
</t>
  </si>
  <si>
    <t>3.54.</t>
  </si>
  <si>
    <t>u cijenu uključena izvedba završnog protupožarnog i antikorozivnog premaza čelične konstrukcije.</t>
  </si>
  <si>
    <t xml:space="preserve">Zidanje pregradnog zida od blok opeke debljine 10 cm u produžnom mortu. </t>
  </si>
  <si>
    <t xml:space="preserve">Zidanje pregradnog zida od blok opeke debljine 20 cm u produžnom mortu. </t>
  </si>
  <si>
    <t>Izrada grube i fine žbuke unutarnjih zidova, stupova, greda,žbuka deb. 2-3 cm sa produžnim mortom. Cijena uključuje i prethodno špricanje površina rijetkim cem. mortom. Radna skela za rad iznad 2,0 m obuhvaćena u stavci. Uključen sav potreban rad, materijal, potrebna skela, te sve drugo potrebno za dovršenje rada. Obračun po m2 zida.</t>
  </si>
  <si>
    <t>Izrada grube i fine žbuke stropova,  žbuka deb. 2-3 cm sa produžnim mortom. Cijena uključuje i prethodno špricanje površina rijetkim cem. mortom. Radna skela za rad iznad 2,0 m obuhvaćena u stavci. Uključen sav potreban rad, materijal, potrebna skela, te sve drugo potrebno za dovršenje rada. Obračun po m2 zida.</t>
  </si>
  <si>
    <t>Zidarska pripomoć kod raznih radova uključivo i instalaterske na građevini. Količine date ovim troškovnikom su aproksimativne.</t>
  </si>
  <si>
    <t>Dobava i ugradba Al praga od L profila 35/35/4 mm na mjestima različite završne podne obloge, te promjene visine podnih ploha.</t>
  </si>
  <si>
    <t xml:space="preserve">Krpanje šliceva iza postavljanja instalacija  elektrike, vodovoda i kanalizacije širina  šlica 5 – 30 cm. Obračun po m pokrpanih šliceva. komplet pokrpanih šliceva.    </t>
  </si>
  <si>
    <t>Izvedba raznih nespecificiranih cementnih glazura. Izvesti u debljini od 2-3 cm, cem mortom 1:2, MM-10. Gornju plohu fino zagladiti. Bez obzira na veličinu i oblik prostorija.</t>
  </si>
  <si>
    <t>Dobava materijala te obzidavanje raznih odzraka izvan krova, blok opekom debljine 8 cm. Obračun po m2.</t>
  </si>
  <si>
    <t>7.13.</t>
  </si>
  <si>
    <t>7.14.</t>
  </si>
  <si>
    <r>
      <t>a)</t>
    </r>
    <r>
      <rPr>
        <sz val="10"/>
        <rFont val="Arial"/>
        <family val="2"/>
        <charset val="238"/>
      </rPr>
      <t xml:space="preserve"> Dobava i postava  rubnog aluminijskog koritastog  profila ( sokl – profil ).Stavka uključuje i potrebne vijke s tiplima za pričvršćenje.</t>
    </r>
  </si>
  <si>
    <r>
      <t>b) Dobava i postava toplinske izolacije od</t>
    </r>
    <r>
      <rPr>
        <sz val="10"/>
        <rFont val="Arial"/>
        <family val="2"/>
        <charset val="238"/>
      </rPr>
      <t xml:space="preserve">  </t>
    </r>
    <r>
      <rPr>
        <b/>
        <sz val="10"/>
        <rFont val="Arial"/>
        <family val="2"/>
        <charset val="238"/>
      </rPr>
      <t>mineralne vune    d = 100 mm (polutvrde hidrofobirane ploče kamene vune λ≤0,035 W/mK, razred negorivosti A1 prema HRN EN 13501 - sve izvesti prema uputama proizvođača odabranog ETICS fasadnog sustava)</t>
    </r>
    <r>
      <rPr>
        <sz val="10"/>
        <rFont val="Arial"/>
        <family val="2"/>
        <charset val="238"/>
      </rPr>
      <t>, uključeno ljepljenje i tiplanje, uključen sav materijal i rad kao i obavezna  zaštita  Al stolarije, klupčica i okapa. RAL boja po izboru projektanta.</t>
    </r>
  </si>
  <si>
    <t>Ploče se lijepe nanošenjem sloja ljepila  po cijelom rubu ploče i na 3 kontaktne točke na površini ploče.
 Udio lijepljene površine (kontaktne površine) otprilike 40 %  i dodatno učvršćenje pričvrsnicama;</t>
  </si>
  <si>
    <t>Termoizolacijske ploče moraju se točno zalijepiti odozdo prema gore, tik jedna uz drugu, tako da se dobro uklope u kompozit, pritom između termoizolacijskih ploča ne smiju nastati otvorene fuge. Neizbježne fuge (fuge veće od 2 mm) moraju se zatvoriti izolacijskom trakom, fuge manje od 4 mm odgovarajućom pjenom za punjenje. Građevinsko ljepilo ne smije dospjeti u sljubnice i spojeve ploča. Ne smiju se ugrađivati oštećene termoizolacijske ploče. Višak ploča (najmanja širina 15 cm) ugraditi pojedinačno i podijeljeno po čitavoj površini (ne upotrijebiti kod otvora i vanjskih rubova objekata).</t>
  </si>
  <si>
    <t>Prije nanošenja prve ruke ljepila potrebno je pregledati ravnost fasade letvom od 4m i odmaknuto postavljene spojeve na termoizolacijskim pločama izbrusiti Inoplanom.</t>
  </si>
  <si>
    <t>U cijenu uključen sav potreban dodatni materijal po pravilima struke i uputama proizvođača.</t>
  </si>
  <si>
    <t>- PE ili PVC  pričvrsnice  - 8 kom/m2 i 10kom/m2 na rubovima objekta odnosno u skladu sa HRN EN 13499:2003</t>
  </si>
  <si>
    <t>- ojačanja mrežicom na uglovima otvora</t>
  </si>
  <si>
    <t>- izrada dilatacija po potrebi</t>
  </si>
  <si>
    <t>- postava kutnih i okapnih profila na uglove i špalete pročelja, podglede balkona</t>
  </si>
  <si>
    <t xml:space="preserve">               uz prozor - samoljepljivi profil s mrežicom</t>
  </si>
  <si>
    <t xml:space="preserve">               okapni PVC profil -  podgledi balkona i istaka</t>
  </si>
  <si>
    <t xml:space="preserve">               dilatacijski E-form profil</t>
  </si>
  <si>
    <t xml:space="preserve">               kutni prifil s mrežicom</t>
  </si>
  <si>
    <t>Podloga se nanosi kad vremenski uvjeti zadovoljavaju i po odobrenju nadzornog inženjera nakon izvršenog pregleda ravnosti i kvalitete izvedbe prethodnih radnji.</t>
  </si>
  <si>
    <t>U stavku je uključena i obrada nadstrešnica u svemu kao i fasada samo mineralna vuna debljine 5 cm, podgled i rubni dijelovi.</t>
  </si>
  <si>
    <t>Stavka uključuje i obradu špaleta.</t>
  </si>
  <si>
    <t>Boja prema izboru projektanta.</t>
  </si>
  <si>
    <t>d=10 cm</t>
  </si>
  <si>
    <t>STOLARSKI RADOVI</t>
  </si>
  <si>
    <t>ALUMINIJSKA STOLARIJA</t>
  </si>
  <si>
    <t>Izvoditelj se obavezuje izraditi i ugraditi otvore do potpune gotovosti, u već provjerenim i certifiranim sustavima, te se od njega očekuju visoka kvaliteta izvedbe.Sva tehnička rješenja koja Izvoditelj predlaže i primjenjuje moraju biti usklađena s HRN-ma i propisima te usvojenim HRN (kada je zakonom utvrđena njihova obvezna primjena), a u ostalom dijelu primjenjuju se sljedeće HRN :</t>
  </si>
  <si>
    <t xml:space="preserve">Definirani maksimalni dozvoljeni koeficijent prolaska topline za cijeli element Uw mora biti max. 1,4 W/m2K, a koeficijent prolaska topline stakla Ug&lt;1,1 W/m2K, Također je definiran tip ostakljenja: 
Dvostruko izolirajuće staklo (6+16Ar+6mm) s jednim staklom niske emisije (Low-E premaz); g=0,6 kod otvora sa vanjskom insolacijskom zaštitom, odnosno g=0,3 kod otvora bez vanjske insolacijske zaštite.
</t>
  </si>
  <si>
    <t>Svi vanjski profili s prekidom termičkog mosta. Ugradnja prema RAL smjernicama montaže brtvenim trakama.</t>
  </si>
  <si>
    <t>a)</t>
  </si>
  <si>
    <t xml:space="preserve"> VANJSKA ALUMINIJSKA STOLARIJA</t>
  </si>
  <si>
    <t>Napomena:
Sve mjere treba kontrolirati u naravi.</t>
  </si>
  <si>
    <t>SHEMA 1</t>
  </si>
  <si>
    <r>
      <t xml:space="preserve">Dobava i ugradnja </t>
    </r>
    <r>
      <rPr>
        <b/>
        <sz val="10"/>
        <rFont val="Arial"/>
        <family val="2"/>
        <charset val="238"/>
      </rPr>
      <t>vanjske</t>
    </r>
    <r>
      <rPr>
        <sz val="10"/>
        <rFont val="Arial"/>
        <family val="2"/>
        <charset val="238"/>
      </rPr>
      <t xml:space="preserve"> ostakljene alu. stijene oko ulaznog vjetrobrana izlaza na terene. Stijena je dimenzije 250x230 cm sa jednim zaokretnim dvokrilnim vratima i dva fiksna polja. </t>
    </r>
  </si>
  <si>
    <t xml:space="preserve">Aluminij plastificiran u boji po izboru projektanta. Rukohvati (vertikalne prečke) od inoxa. U jediničnu cijenu uključeni i pragovi vrata te okapnica prema van. </t>
  </si>
  <si>
    <t>Al profili s prekidom toplinskog mosta s minimalno 3 brtve</t>
  </si>
  <si>
    <t>Sigurnosno IZO ostakljenje 6-16-6 LowE s tonom po izboru projektanta.</t>
  </si>
  <si>
    <t>Okov je sistemski, klase antikorozivnosti 3 prema HRN EN 1670 ili jednakovrijedan, uključuje standardnu cilindričnu bravu, nadgradne pante sa uređajem za samozatvaranje.</t>
  </si>
  <si>
    <t>SHEMA 2</t>
  </si>
  <si>
    <r>
      <t xml:space="preserve">Dobava i ugradnja </t>
    </r>
    <r>
      <rPr>
        <b/>
        <sz val="10"/>
        <rFont val="Arial"/>
        <family val="2"/>
        <charset val="238"/>
      </rPr>
      <t>vanjske</t>
    </r>
    <r>
      <rPr>
        <sz val="10"/>
        <rFont val="Arial"/>
        <family val="2"/>
        <charset val="238"/>
      </rPr>
      <t xml:space="preserve"> ostakljene alu. stijene oko ulaznog vjetrobrana izlaza na terene. Stijena je dimenzije 200x220 cm sa jednim zaokretnim dvokrilnim vratima. </t>
    </r>
  </si>
  <si>
    <t>SHEMA 3</t>
  </si>
  <si>
    <r>
      <t xml:space="preserve">Dobava i ugradnja </t>
    </r>
    <r>
      <rPr>
        <b/>
        <sz val="10"/>
        <rFont val="Arial"/>
        <family val="2"/>
        <charset val="238"/>
      </rPr>
      <t>vanjske</t>
    </r>
    <r>
      <rPr>
        <sz val="10"/>
        <rFont val="Arial"/>
        <family val="2"/>
        <charset val="238"/>
      </rPr>
      <t xml:space="preserve"> ostakljene alu. stijene oko ulaznog vjetrobrana prizemlja. Stijena je dimenzije 850x300 cm sa dvoja zaokretnim dvokrilnim vratima, nadsvjetlom i fiksnim poljima. </t>
    </r>
  </si>
  <si>
    <t>SHEMA 4</t>
  </si>
  <si>
    <r>
      <t xml:space="preserve">Dobava i ugradnja </t>
    </r>
    <r>
      <rPr>
        <b/>
        <sz val="10"/>
        <rFont val="Arial"/>
        <family val="2"/>
        <charset val="238"/>
      </rPr>
      <t>vanjskog</t>
    </r>
    <r>
      <rPr>
        <sz val="10"/>
        <rFont val="Arial"/>
        <family val="2"/>
        <charset val="238"/>
      </rPr>
      <t xml:space="preserve"> alu ostakljenog fiksnog prozora,  dimenzije 240x240cm.</t>
    </r>
  </si>
  <si>
    <t>Aluminij plastificiran u boji po izboru projektanta.</t>
  </si>
  <si>
    <t>U jediničnu cijenu uključena i donja okapnica odnosno vanjska klupčica pod koju se podvlači hidroizolacija.Klupčica od debljeg i čvrstog aluminija.</t>
  </si>
  <si>
    <t>SHEMA 5</t>
  </si>
  <si>
    <r>
      <t xml:space="preserve">Dobava i ugradba </t>
    </r>
    <r>
      <rPr>
        <b/>
        <sz val="10"/>
        <rFont val="Arial"/>
        <family val="2"/>
        <charset val="238"/>
      </rPr>
      <t>vanjskog</t>
    </r>
    <r>
      <rPr>
        <sz val="10"/>
        <rFont val="Arial"/>
        <family val="2"/>
        <charset val="238"/>
      </rPr>
      <t xml:space="preserve"> alu prozora sa otklopnim krilom na otvaranje ventus sistemom. Zidarska veličina 180x180 cm.  IZO ostakljenje 6-16-6 LowE s tonom po izboru projektanta.</t>
    </r>
  </si>
  <si>
    <t>SHEMA 5A</t>
  </si>
  <si>
    <r>
      <t xml:space="preserve">Dobava i ugradba </t>
    </r>
    <r>
      <rPr>
        <b/>
        <sz val="10"/>
        <rFont val="Arial"/>
        <family val="2"/>
        <charset val="238"/>
      </rPr>
      <t>vanjskog</t>
    </r>
    <r>
      <rPr>
        <sz val="10"/>
        <rFont val="Arial"/>
        <family val="2"/>
        <charset val="238"/>
      </rPr>
      <t xml:space="preserve"> alu prozora sa otklopnim krilom na otvaranje ventus sistemom i jednim fiksnim poljem. Zidarska veličina 180x180 cm.  IZO ostakljenje 6-16-6 LowE s tonom po izboru projektanta.</t>
    </r>
  </si>
  <si>
    <t>SHEMA 6</t>
  </si>
  <si>
    <r>
      <t xml:space="preserve">Dobava i ugradnja </t>
    </r>
    <r>
      <rPr>
        <b/>
        <sz val="10"/>
        <rFont val="Arial"/>
        <family val="2"/>
        <charset val="238"/>
      </rPr>
      <t>vanjskog</t>
    </r>
    <r>
      <rPr>
        <sz val="10"/>
        <rFont val="Arial"/>
        <family val="2"/>
        <charset val="238"/>
      </rPr>
      <t xml:space="preserve"> alu ostakljenog fiksnog prozora,  dimenzije 100x100cm.</t>
    </r>
  </si>
  <si>
    <t>SHEMA 7</t>
  </si>
  <si>
    <r>
      <t xml:space="preserve">Dobava i ugradba </t>
    </r>
    <r>
      <rPr>
        <b/>
        <sz val="10"/>
        <rFont val="Arial"/>
        <family val="2"/>
        <charset val="238"/>
      </rPr>
      <t>vanjskog</t>
    </r>
    <r>
      <rPr>
        <sz val="10"/>
        <rFont val="Arial"/>
        <family val="2"/>
        <charset val="238"/>
      </rPr>
      <t xml:space="preserve"> alu prozora sa otklopnim krilom na otvaranje ventus sistemom i zaokretnim krilom. Zidarska veličina 100x100 cm.  IZO ostakljenje 6-16-6 LowE s tonom po izboru projektanta.</t>
    </r>
  </si>
  <si>
    <t>SHEMA 8</t>
  </si>
  <si>
    <r>
      <t xml:space="preserve">Dobava i ugradba </t>
    </r>
    <r>
      <rPr>
        <b/>
        <sz val="10"/>
        <rFont val="Arial"/>
        <family val="2"/>
        <charset val="238"/>
      </rPr>
      <t>vanjskog</t>
    </r>
    <r>
      <rPr>
        <sz val="10"/>
        <rFont val="Arial"/>
        <family val="2"/>
        <charset val="238"/>
      </rPr>
      <t xml:space="preserve"> alu prozora sa otklopnim krilom na otvaranje ventus sistemom. Zidarska veličina 200x200 cm.  IZO ostakljenje 6-16-6 LowE s tonom po izboru projektanta.</t>
    </r>
  </si>
  <si>
    <t>13.7.</t>
  </si>
  <si>
    <t>SHEMA 9</t>
  </si>
  <si>
    <r>
      <t xml:space="preserve">Dobava materijala, izrada i ugradnja </t>
    </r>
    <r>
      <rPr>
        <b/>
        <sz val="10"/>
        <rFont val="Arial"/>
        <family val="2"/>
        <charset val="238"/>
      </rPr>
      <t>vanskih</t>
    </r>
    <r>
      <rPr>
        <sz val="10"/>
        <rFont val="Arial"/>
        <family val="2"/>
        <charset val="238"/>
      </rPr>
      <t xml:space="preserve"> alu jednokrilnih punih vrata  zidarske dimenzije 125/220 cm.</t>
    </r>
  </si>
  <si>
    <t>Ispuna od punog panela, U=0,9 W/m2K. Panel ispune sastoji se od:  Al panela 3 mm + 36 mm ekstrudirani polistiren + Al panela 3 mm.</t>
  </si>
  <si>
    <t>SHEMA 10</t>
  </si>
  <si>
    <r>
      <t xml:space="preserve">Dobava i ugradba </t>
    </r>
    <r>
      <rPr>
        <b/>
        <sz val="10"/>
        <rFont val="Arial"/>
        <family val="2"/>
        <charset val="238"/>
      </rPr>
      <t>vanjskog</t>
    </r>
    <r>
      <rPr>
        <sz val="10"/>
        <rFont val="Arial"/>
        <family val="2"/>
        <charset val="238"/>
      </rPr>
      <t xml:space="preserve"> alu prozora sa otklopnim krilom na otvaranje ventus sistemom. Zidarska veličina 90x90 cm.  IZO ostakljenje 6-16-6 LowE s tonom po izboru projektanta.</t>
    </r>
  </si>
  <si>
    <t>SHEMA 11</t>
  </si>
  <si>
    <r>
      <t xml:space="preserve">Dobava i ugradba </t>
    </r>
    <r>
      <rPr>
        <b/>
        <sz val="10"/>
        <rFont val="Arial"/>
        <family val="2"/>
        <charset val="238"/>
      </rPr>
      <t>vanjske</t>
    </r>
    <r>
      <rPr>
        <sz val="10"/>
        <rFont val="Arial"/>
        <family val="2"/>
        <charset val="238"/>
      </rPr>
      <t xml:space="preserve"> aluminijske ostakljene stijene s 3 otklopno zaokretnih krila, 9 polja s fiksnim ostakljenjem. Zidarska veličina 600x180 cm. Otklopn akrila na otvaranje ventus sistemom. IZO ostakljenje 6-16-6 LowE s tonom po izboru projektanta.</t>
    </r>
  </si>
  <si>
    <t>SHEMA 12</t>
  </si>
  <si>
    <r>
      <t xml:space="preserve">Dobava i ugradba </t>
    </r>
    <r>
      <rPr>
        <b/>
        <sz val="10"/>
        <rFont val="Arial"/>
        <family val="2"/>
        <charset val="238"/>
      </rPr>
      <t>vanjske</t>
    </r>
    <r>
      <rPr>
        <sz val="10"/>
        <rFont val="Arial"/>
        <family val="2"/>
        <charset val="238"/>
      </rPr>
      <t xml:space="preserve"> aluminijske ostakljene stijene s dvoja klizna vrata, jedno ostakljenje fiksno. Zidarska veličina 700x300 cm, vrata.</t>
    </r>
  </si>
  <si>
    <t>Aluminij plastificiran u boji, RAL po izboru projektanta. Sigurnosno IZO ostakljenje 6-16-6 LowE s tonom po izboru projektanta.</t>
  </si>
  <si>
    <t>Klizna vrata s mogućnošću  otvaranja izvana i s cilindričnom bravicom.</t>
  </si>
  <si>
    <t>SHEMA 13</t>
  </si>
  <si>
    <r>
      <t xml:space="preserve">Dobava i ugradba </t>
    </r>
    <r>
      <rPr>
        <b/>
        <sz val="10"/>
        <rFont val="Arial"/>
        <family val="2"/>
        <charset val="238"/>
      </rPr>
      <t>vanjskog</t>
    </r>
    <r>
      <rPr>
        <sz val="10"/>
        <rFont val="Arial"/>
        <family val="2"/>
        <charset val="238"/>
      </rPr>
      <t xml:space="preserve"> alu prozora sa otklopnim krilom na otvaranje ventus sistemom i zaokretnim krilom. Zidarska veličina 150x150 cm.  IZO ostakljenje 6-16-6 LowE s tonom po izboru projektanta.</t>
    </r>
  </si>
  <si>
    <t>SHEMA 14</t>
  </si>
  <si>
    <r>
      <t xml:space="preserve">Dobava i ugradnja </t>
    </r>
    <r>
      <rPr>
        <b/>
        <sz val="10"/>
        <rFont val="Arial"/>
        <family val="2"/>
        <charset val="238"/>
      </rPr>
      <t>vanjske</t>
    </r>
    <r>
      <rPr>
        <sz val="10"/>
        <rFont val="Arial"/>
        <family val="2"/>
        <charset val="238"/>
      </rPr>
      <t xml:space="preserve"> ostakljenih alu. Vrata. Vrata su zidarske dimenzije 110x220 cm.</t>
    </r>
  </si>
  <si>
    <t>SHEMA 15</t>
  </si>
  <si>
    <r>
      <t xml:space="preserve">Dobava i ugradba </t>
    </r>
    <r>
      <rPr>
        <b/>
        <sz val="10"/>
        <rFont val="Arial"/>
        <family val="2"/>
        <charset val="238"/>
      </rPr>
      <t>vanjske</t>
    </r>
    <r>
      <rPr>
        <sz val="10"/>
        <rFont val="Arial"/>
        <family val="2"/>
        <charset val="238"/>
      </rPr>
      <t xml:space="preserve"> aluminijske ostakljene stijene s dvokrilnim zaokretnim vratima, 3 otklopna krila na otvaranje ventus sistemom i 9 fiksnih polja . Zidarska veličina 1060x280 cm.</t>
    </r>
  </si>
  <si>
    <t>SHEMA 16</t>
  </si>
  <si>
    <r>
      <t xml:space="preserve">Dobava i ugradba </t>
    </r>
    <r>
      <rPr>
        <b/>
        <sz val="10"/>
        <rFont val="Arial"/>
        <family val="2"/>
        <charset val="238"/>
      </rPr>
      <t>vanjske</t>
    </r>
    <r>
      <rPr>
        <sz val="10"/>
        <rFont val="Arial"/>
        <family val="2"/>
        <charset val="238"/>
      </rPr>
      <t xml:space="preserve"> aluminijske ostakljene fiksne stijene podijeljene 5 polja. na  Zidarska veličina 560x300 cm.</t>
    </r>
  </si>
  <si>
    <t>SHEMA 16A</t>
  </si>
  <si>
    <r>
      <t xml:space="preserve">Dobava i ugradba </t>
    </r>
    <r>
      <rPr>
        <b/>
        <sz val="10"/>
        <rFont val="Arial"/>
        <family val="2"/>
        <charset val="238"/>
      </rPr>
      <t>vanjske</t>
    </r>
    <r>
      <rPr>
        <sz val="10"/>
        <rFont val="Arial"/>
        <family val="2"/>
        <charset val="238"/>
      </rPr>
      <t xml:space="preserve"> aluminijske ostakljene fiksne stijene podijeljene 5 polja. na  Zidarska veličina 560x320 cm.</t>
    </r>
  </si>
  <si>
    <t>SHEMA 17</t>
  </si>
  <si>
    <r>
      <t xml:space="preserve">Dobava i ugradba </t>
    </r>
    <r>
      <rPr>
        <b/>
        <sz val="10"/>
        <rFont val="Arial"/>
        <family val="2"/>
        <charset val="238"/>
      </rPr>
      <t>vanjskog</t>
    </r>
    <r>
      <rPr>
        <sz val="10"/>
        <rFont val="Arial"/>
        <family val="2"/>
        <charset val="238"/>
      </rPr>
      <t xml:space="preserve"> alu prozora sa otklopnim krilom na otvaranje ventus sistemom i zaokretnim krilom. Zidarska veličina 60x60 cm.  IZO ostakljenje 6-16-6 LowE s tonom po izboru projektanta.</t>
    </r>
  </si>
  <si>
    <t>SHEMA 18</t>
  </si>
  <si>
    <r>
      <t xml:space="preserve">Dobava i ugradba </t>
    </r>
    <r>
      <rPr>
        <b/>
        <sz val="10"/>
        <rFont val="Arial"/>
        <family val="2"/>
        <charset val="238"/>
      </rPr>
      <t>vanjske</t>
    </r>
    <r>
      <rPr>
        <sz val="10"/>
        <rFont val="Arial"/>
        <family val="2"/>
        <charset val="238"/>
      </rPr>
      <t xml:space="preserve"> aluminijske ostakljene fiksne stijene. Zidarska veličina 97x300 cm.</t>
    </r>
  </si>
  <si>
    <t>SHEMA 19</t>
  </si>
  <si>
    <r>
      <t xml:space="preserve">Dobava i ugradba </t>
    </r>
    <r>
      <rPr>
        <b/>
        <sz val="10"/>
        <rFont val="Arial"/>
        <family val="2"/>
        <charset val="238"/>
      </rPr>
      <t>vanjske</t>
    </r>
    <r>
      <rPr>
        <sz val="10"/>
        <rFont val="Arial"/>
        <family val="2"/>
        <charset val="238"/>
      </rPr>
      <t xml:space="preserve"> aluminijske ostakljene stijene s 1 otklopnim krilom na otvaranje ventus sistemom i 3 fiksna polja. Zidarska veličina 320x300 cm.</t>
    </r>
  </si>
  <si>
    <t>SHEMA 20</t>
  </si>
  <si>
    <r>
      <t xml:space="preserve">Dobava i ugradba </t>
    </r>
    <r>
      <rPr>
        <b/>
        <sz val="10"/>
        <rFont val="Arial"/>
        <family val="2"/>
        <charset val="238"/>
      </rPr>
      <t>vanjske</t>
    </r>
    <r>
      <rPr>
        <sz val="10"/>
        <rFont val="Arial"/>
        <family val="2"/>
        <charset val="238"/>
      </rPr>
      <t xml:space="preserve"> aluminijske ostakljene stijene s 1 otklopnim krilom na otvaranje ventus sistemom i 3 fiksna polja. Zidarska veličina 375x300 cm.</t>
    </r>
  </si>
  <si>
    <t>SHEMA 21</t>
  </si>
  <si>
    <r>
      <t xml:space="preserve">Dobava i ugradba </t>
    </r>
    <r>
      <rPr>
        <b/>
        <sz val="10"/>
        <rFont val="Arial"/>
        <family val="2"/>
        <charset val="238"/>
      </rPr>
      <t>vanjske</t>
    </r>
    <r>
      <rPr>
        <sz val="10"/>
        <rFont val="Arial"/>
        <family val="2"/>
        <charset val="238"/>
      </rPr>
      <t xml:space="preserve"> aluminijske ostakljene stijene s 1 otklopnim krilom na otvaranje ventus sistemom i 3 fiksna polja. Zidarska veličina 445x300 cm.</t>
    </r>
  </si>
  <si>
    <t>SHEMA 22</t>
  </si>
  <si>
    <r>
      <t xml:space="preserve">Dobava i ugradnja </t>
    </r>
    <r>
      <rPr>
        <b/>
        <sz val="10"/>
        <rFont val="Arial"/>
        <family val="2"/>
        <charset val="238"/>
      </rPr>
      <t>vanjske</t>
    </r>
    <r>
      <rPr>
        <sz val="10"/>
        <rFont val="Arial"/>
        <family val="2"/>
        <charset val="238"/>
      </rPr>
      <t xml:space="preserve"> ostakljene alu. stijene sa dvokrilnim zaokretnim vratima i 3 fiksna polja. Stijena je dimenzije 453x300 cm. </t>
    </r>
  </si>
  <si>
    <t>SHEMA 23</t>
  </si>
  <si>
    <r>
      <t xml:space="preserve">Dobava i ugradba </t>
    </r>
    <r>
      <rPr>
        <b/>
        <sz val="10"/>
        <rFont val="Arial"/>
        <family val="2"/>
        <charset val="238"/>
      </rPr>
      <t xml:space="preserve">vanjskog </t>
    </r>
    <r>
      <rPr>
        <sz val="10"/>
        <rFont val="Arial"/>
        <family val="2"/>
        <charset val="238"/>
      </rPr>
      <t>alu prozora sa otklopnim krilom na otvaranje ventus sistemom. Zidarska veličina 503x150 cm.  IZO ostakljenje 6-16-6 LowE s tonom po izboru projektanta.</t>
    </r>
  </si>
  <si>
    <t>SHEMA 24</t>
  </si>
  <si>
    <r>
      <t xml:space="preserve">Dobava i ugradba </t>
    </r>
    <r>
      <rPr>
        <b/>
        <sz val="10"/>
        <rFont val="Arial"/>
        <family val="2"/>
        <charset val="238"/>
      </rPr>
      <t xml:space="preserve">vanjskog </t>
    </r>
    <r>
      <rPr>
        <sz val="10"/>
        <rFont val="Arial"/>
        <family val="2"/>
        <charset val="238"/>
      </rPr>
      <t>alu prozora sa otklopnim krilom na otvaranje ventus sistemom. Zidarska veličina 498x150 cm.  IZO ostakljenje 6-16-6 LowE s tonom po izboru projektanta.</t>
    </r>
  </si>
  <si>
    <t>SHEMA 25</t>
  </si>
  <si>
    <r>
      <t xml:space="preserve">Dobava i ugradba </t>
    </r>
    <r>
      <rPr>
        <b/>
        <sz val="10"/>
        <rFont val="Arial"/>
        <family val="2"/>
        <charset val="238"/>
      </rPr>
      <t>vanjske</t>
    </r>
    <r>
      <rPr>
        <sz val="10"/>
        <rFont val="Arial"/>
        <family val="2"/>
        <charset val="238"/>
      </rPr>
      <t xml:space="preserve"> aluminijske ostakljene stijene s 14 otklopno zaokretnih krila, 14 otklopnih krila u donjoj zoni na otvaranje ventus sistemom, 34 fiksna polja u gornjoj zoni i 20 fiksnih polja ui srednjoj zoni stijene. Zidarska veličina 3840x250 cm. Otklopn akrila na otvaranje ventus sistemom. IZO ostakljenje 6-16-6 LowE s tonom po izboru projektanta.</t>
    </r>
  </si>
  <si>
    <t>SHEMA 26</t>
  </si>
  <si>
    <r>
      <t xml:space="preserve">Dobava i ugradba </t>
    </r>
    <r>
      <rPr>
        <b/>
        <sz val="10"/>
        <rFont val="Arial"/>
        <family val="2"/>
        <charset val="238"/>
      </rPr>
      <t xml:space="preserve">vanjskog </t>
    </r>
    <r>
      <rPr>
        <sz val="10"/>
        <rFont val="Arial"/>
        <family val="2"/>
        <charset val="238"/>
      </rPr>
      <t>alu prozora sa otklopnim krilom na otvaranje ventus sistemom. Zidarska veličina 125x150 cm.  IZO ostakljenje 6-16-6 LowE s tonom po izboru projektanta.</t>
    </r>
  </si>
  <si>
    <t>SHEMA 27</t>
  </si>
  <si>
    <r>
      <t xml:space="preserve">Dobava i ugradba </t>
    </r>
    <r>
      <rPr>
        <b/>
        <sz val="10"/>
        <rFont val="Arial"/>
        <family val="2"/>
        <charset val="238"/>
      </rPr>
      <t>vanjske</t>
    </r>
    <r>
      <rPr>
        <sz val="10"/>
        <rFont val="Arial"/>
        <family val="2"/>
        <charset val="238"/>
      </rPr>
      <t xml:space="preserve"> alu ostakljenog fiksnog prozora. Zidarska veličina 200x250 cm.</t>
    </r>
  </si>
  <si>
    <t>SHEMA 28</t>
  </si>
  <si>
    <r>
      <t xml:space="preserve">Dobava i ugradba </t>
    </r>
    <r>
      <rPr>
        <b/>
        <sz val="10"/>
        <rFont val="Arial"/>
        <family val="2"/>
        <charset val="238"/>
      </rPr>
      <t>vanjske</t>
    </r>
    <r>
      <rPr>
        <sz val="10"/>
        <rFont val="Arial"/>
        <family val="2"/>
        <charset val="238"/>
      </rPr>
      <t xml:space="preserve"> aluminijske ostakljene stijene s 2 otklopna krila na otvaranje ventus sistemom i 5 fiksnih polja. Zidarska veličina 572x300 cm.</t>
    </r>
  </si>
  <si>
    <t>SHEMA 29</t>
  </si>
  <si>
    <r>
      <t xml:space="preserve">Dobava i ugradba </t>
    </r>
    <r>
      <rPr>
        <b/>
        <sz val="10"/>
        <rFont val="Arial"/>
        <family val="2"/>
        <charset val="238"/>
      </rPr>
      <t>vanjske</t>
    </r>
    <r>
      <rPr>
        <sz val="10"/>
        <rFont val="Arial"/>
        <family val="2"/>
        <charset val="238"/>
      </rPr>
      <t xml:space="preserve"> aluminijske ostakljene fiksne stijene podijeljene na 5 polja. na  Zidarska veličina 463x300 cm.</t>
    </r>
  </si>
  <si>
    <t>SHEMA 30</t>
  </si>
  <si>
    <r>
      <t xml:space="preserve">Dobava i ugradba </t>
    </r>
    <r>
      <rPr>
        <b/>
        <sz val="10"/>
        <rFont val="Arial"/>
        <family val="2"/>
        <charset val="238"/>
      </rPr>
      <t>vanjske</t>
    </r>
    <r>
      <rPr>
        <sz val="10"/>
        <rFont val="Arial"/>
        <family val="2"/>
        <charset val="238"/>
      </rPr>
      <t xml:space="preserve"> aluminijske ostakljene stijene s 2 otklopna krila na otvaranje ventus sistemom i 5 fiksnih polja. Zidarska veličina 518x300 cm.</t>
    </r>
  </si>
  <si>
    <t>SHEMA 31</t>
  </si>
  <si>
    <r>
      <t xml:space="preserve">Dobava i ugradnja </t>
    </r>
    <r>
      <rPr>
        <b/>
        <sz val="10"/>
        <rFont val="Arial"/>
        <family val="2"/>
        <charset val="238"/>
      </rPr>
      <t>vanjske</t>
    </r>
    <r>
      <rPr>
        <sz val="10"/>
        <rFont val="Arial"/>
        <family val="2"/>
        <charset val="238"/>
      </rPr>
      <t xml:space="preserve"> ostakljene alu. stijene sa dvokrilnim zaokretnim vratima i 2 fiksna polja. Stijena je dimenzije 308x300 cm. </t>
    </r>
  </si>
  <si>
    <t>SHEMA 32</t>
  </si>
  <si>
    <r>
      <t xml:space="preserve">Dobava i ugradba </t>
    </r>
    <r>
      <rPr>
        <b/>
        <sz val="10"/>
        <rFont val="Arial"/>
        <family val="2"/>
        <charset val="238"/>
      </rPr>
      <t xml:space="preserve">vanjskog </t>
    </r>
    <r>
      <rPr>
        <sz val="10"/>
        <rFont val="Arial"/>
        <family val="2"/>
        <charset val="238"/>
      </rPr>
      <t>alu prozora sa otklopnim krilom na otvaranje ventus sistemom. Prozor za odimljavanje spojen na vatrodojavu i elektroinstalacije. Zidarska veličina 130x200 cm.  IZO ostakljenje 6-16-6 LowE s tonom po izboru projektanta.</t>
    </r>
  </si>
  <si>
    <t>SHEMA 33</t>
  </si>
  <si>
    <t>SHEMA 34</t>
  </si>
  <si>
    <t>SHEMA 35</t>
  </si>
  <si>
    <r>
      <t xml:space="preserve">Dobava i ugradba </t>
    </r>
    <r>
      <rPr>
        <b/>
        <sz val="10"/>
        <rFont val="Arial"/>
        <family val="2"/>
        <charset val="238"/>
      </rPr>
      <t>vanjskog</t>
    </r>
    <r>
      <rPr>
        <sz val="10"/>
        <rFont val="Arial"/>
        <family val="2"/>
        <charset val="238"/>
      </rPr>
      <t xml:space="preserve"> alu svjetlarnika sa 4 fiksna. Zidarska veličina 400x150 cm.  IZO ostakljenje 6-16-6 LowE s tonom po izboru projektanta.</t>
    </r>
  </si>
  <si>
    <t>SHEMA 36</t>
  </si>
  <si>
    <r>
      <t xml:space="preserve">Dobava i ugradba </t>
    </r>
    <r>
      <rPr>
        <b/>
        <sz val="10"/>
        <rFont val="Arial"/>
        <family val="2"/>
        <charset val="238"/>
      </rPr>
      <t>vanjskog</t>
    </r>
    <r>
      <rPr>
        <sz val="10"/>
        <rFont val="Arial"/>
        <family val="2"/>
        <charset val="238"/>
      </rPr>
      <t xml:space="preserve"> alu svjetlarnika sa 2 otklopna krila na otvaranje ventus sistemom. Prozori se daljinski otvaraju pomoću elektromotora što je opisano u elektroinstalacijama. Zidarska veličina 400x150 cm.  IZO ostakljenje 6-16-6 LowE s tonom po izboru projektanta.</t>
    </r>
  </si>
  <si>
    <t xml:space="preserve"> UNUTARNJA ALUMINIJSKA STOLARIJA</t>
  </si>
  <si>
    <t>b)</t>
  </si>
  <si>
    <r>
      <t xml:space="preserve">Dobava i ugradba </t>
    </r>
    <r>
      <rPr>
        <b/>
        <sz val="10"/>
        <rFont val="Arial"/>
        <family val="2"/>
        <charset val="238"/>
      </rPr>
      <t>unutarnjeg</t>
    </r>
    <r>
      <rPr>
        <sz val="10"/>
        <rFont val="Arial"/>
        <family val="2"/>
        <charset val="238"/>
      </rPr>
      <t xml:space="preserve"> alu prozora sa 1 kliznim krilom i 3 fiksna polja, zidarski otvor 250x200 cm.</t>
    </r>
  </si>
  <si>
    <t>Al profili s minimalno 3 brtve</t>
  </si>
  <si>
    <t>Aluminij plastificiran u boji, RAL po izboru projektanta.Svo jednostruko lamistal ostakljenje 3+3, s tonom po izboru projektanta.</t>
  </si>
  <si>
    <r>
      <t xml:space="preserve">Dobava i ugradnja </t>
    </r>
    <r>
      <rPr>
        <b/>
        <sz val="10"/>
        <rFont val="Arial"/>
        <family val="2"/>
        <charset val="238"/>
      </rPr>
      <t>unutarnje</t>
    </r>
    <r>
      <rPr>
        <sz val="10"/>
        <rFont val="Arial"/>
        <family val="2"/>
        <charset val="238"/>
      </rPr>
      <t xml:space="preserve"> ostakljene alu. stijene s 2 dvokrilna zaokretna vrata, 1 jednokrilnim zaokretnim vratima, ostalo fiksno. Shema se odnosi na unutarnju ulaznu stijenu sa vratarnicom. Stijena ukupne dimenzije 850x300 cm.</t>
    </r>
  </si>
  <si>
    <r>
      <t xml:space="preserve">Dobava i ugradnja </t>
    </r>
    <r>
      <rPr>
        <b/>
        <sz val="10"/>
        <rFont val="Arial"/>
        <family val="2"/>
        <charset val="238"/>
      </rPr>
      <t>unutarnje</t>
    </r>
    <r>
      <rPr>
        <sz val="10"/>
        <rFont val="Arial"/>
        <family val="2"/>
        <charset val="238"/>
      </rPr>
      <t xml:space="preserve"> ostakljene alu. stijene s dvokrilnim zaokretnim vratima, ostalo fiksno. Shema se odnosi na unutarnju ulaznu stijenu knjižnice. Stijena ukupne dimenzije 850x300 cm.</t>
    </r>
  </si>
  <si>
    <r>
      <t xml:space="preserve">Dobava i ugradnja </t>
    </r>
    <r>
      <rPr>
        <b/>
        <sz val="10"/>
        <rFont val="Arial"/>
        <family val="2"/>
        <charset val="238"/>
      </rPr>
      <t>unutarnje</t>
    </r>
    <r>
      <rPr>
        <sz val="10"/>
        <rFont val="Arial"/>
        <family val="2"/>
        <charset val="238"/>
      </rPr>
      <t xml:space="preserve"> ostakljenog alu.prozora, dimenzije 200x80 cm.</t>
    </r>
  </si>
  <si>
    <r>
      <t xml:space="preserve">Dobava i ugradnja </t>
    </r>
    <r>
      <rPr>
        <b/>
        <sz val="10"/>
        <rFont val="Arial"/>
        <family val="2"/>
        <charset val="238"/>
      </rPr>
      <t>unutarnje</t>
    </r>
    <r>
      <rPr>
        <sz val="10"/>
        <rFont val="Arial"/>
        <family val="2"/>
        <charset val="238"/>
      </rPr>
      <t xml:space="preserve"> ostakljenog alu.prozora, dimenzije 180x180 cm.</t>
    </r>
  </si>
  <si>
    <r>
      <t xml:space="preserve">Dobava i ugradnja </t>
    </r>
    <r>
      <rPr>
        <b/>
        <sz val="10"/>
        <rFont val="Arial"/>
        <family val="2"/>
        <charset val="238"/>
      </rPr>
      <t>unutarnje</t>
    </r>
    <r>
      <rPr>
        <sz val="10"/>
        <rFont val="Arial"/>
        <family val="2"/>
        <charset val="238"/>
      </rPr>
      <t xml:space="preserve"> ostakljenog alu.prozora, dimenzije 200x200 cm.</t>
    </r>
  </si>
  <si>
    <r>
      <t xml:space="preserve">Dobava i ugradnja </t>
    </r>
    <r>
      <rPr>
        <b/>
        <sz val="10"/>
        <rFont val="Arial"/>
        <family val="2"/>
        <charset val="238"/>
      </rPr>
      <t>unutarnje</t>
    </r>
    <r>
      <rPr>
        <sz val="10"/>
        <rFont val="Arial"/>
        <family val="2"/>
        <charset val="238"/>
      </rPr>
      <t xml:space="preserve"> ostakljenog alu.prozora, dimenzije 100x100 cm.</t>
    </r>
  </si>
  <si>
    <t>VANJSKA ALU STOLARIJA UKUPNO :</t>
  </si>
  <si>
    <t>UNUTARNJA ALU STOLARIJA UKUPNO :</t>
  </si>
  <si>
    <t>ALU STOLARIJA UKUPNO :</t>
  </si>
  <si>
    <t xml:space="preserve"> UNUTARNJA STOLARIJA</t>
  </si>
  <si>
    <t>c)</t>
  </si>
  <si>
    <t>Dobava, izrada i ugradba jednokrilnih, zaokretnih, "punih" vrata, otvaranje vrata za 180°.</t>
  </si>
  <si>
    <t xml:space="preserve">Dovratnik izrađen od čeličnih pocinčanih profila, s utorom i plastičnim brtvilima, te s obostrano opšavnim letvicama, antikorozivno zaštićen i završno oličen poliuretanskim lakom u boji prema RAL. </t>
  </si>
  <si>
    <t>Stavka za zidarski otvor 105x220cm, svijetli otvor vrata 91x213 cm, suha ugradnja s slijepim okvirom.</t>
  </si>
  <si>
    <t>Stavka za zidarski otvor 100x220cm, svijetli otvor vrata 86x213 cm, suha ugradnja s slijepim okvirom.</t>
  </si>
  <si>
    <t>Izrada, dobava i ugradba konzolnog paravana - pregrade u pisoarima izrađene od tvrdo komprimiranih ploča, debljine 6 mm uloženih u tipske profile. Ukupona dimenzija pregrade je 160x50 cm.</t>
  </si>
  <si>
    <t xml:space="preserve">Učvršćuje se na ab zidove L profilima 10x15x0,4 cm i to na visni 20 cm od poda, pregrada visine 160 cm. </t>
  </si>
  <si>
    <t>Stavka za zidarski otvor 90x220cm, svijetli otvor vrata 76x213 cm, suha ugradnja s slijepim okvirom.</t>
  </si>
  <si>
    <t>Stavka za zidarski otvor 85x220cm, svijetli otvor vrata 71x213 cm, suha ugradnja s slijepim okvirom.</t>
  </si>
  <si>
    <t>Stavka za zidarski otvor 75x220cm, svijetli otvor vrata 61x213 cm, suha ugradnja s slijepim okvirom.</t>
  </si>
  <si>
    <t xml:space="preserve">Okvir vrata izrađeni od čeličnih pocinčanih profila, s obostranim opšavnim letvicama, antikorozivno zaštićen i završno oličen poliuretanskim lakom u boji prema RAL. </t>
  </si>
  <si>
    <t>Stavka za zidarski otvor 75x220cm, svijetli otvor vrata 61x213 cm, suha ugradnja sa slijepim okvirom u GK zid.</t>
  </si>
  <si>
    <t>Stavka za zidarski otvor 95x220cm, svijetli otvor vrata 81x213 cm, suha ugradnja s slijepim okvirom.</t>
  </si>
  <si>
    <t>Dobava, izrada i ugradba dvokrilnih, zaokretnih, "punih" vrata. Jedno krilo se otvara za 90°, a drugo za 180°.</t>
  </si>
  <si>
    <t>Stavka za zidarski otvor 200x220cm, svijetli otvor vrata 186x213 cm, suha ugradnja s slijepim okvirom.</t>
  </si>
  <si>
    <t>Dobava, izrada i ugradba dvokrilnih, zaokretnih, "punih" vrata. Krila se otvaraju za 180°.</t>
  </si>
  <si>
    <t>Stavka za zidarski otvor 180x220cm, svijetli otvor vrata 166x213 cm, suha ugradnja s slijepim okvirom.</t>
  </si>
  <si>
    <t>Stavka za zidarski otvor 80x220cm, svijetli otvor vrata 66x213 cm, suha ugradnja s slijepim okvirom.</t>
  </si>
  <si>
    <t>Dobava, izrada i ugradba jednokrilnih, mimokretnih, "punih" vrata.</t>
  </si>
  <si>
    <t>U cijeni stavke cilindar brava i sav potreban okov od eloksiranog aluminija za mimikretno otvaranje, vrste po izboru projektanta. Vidljivi drveni rubovi  ličeni ili obrađeni u boji po izboru projektanta.</t>
  </si>
  <si>
    <t xml:space="preserve">Okvir vrata bočno i gore kao i čelo o koje se prislanja krilo u zatvorenom položaju,  izrađeni od čeličnih pocinčanih profila, s obostranim opšavnim letvicama, antikorozivno zaštićen i završno oličen poliuretanskim lakom u boji prema RAL. </t>
  </si>
  <si>
    <t>Stavka za zidarski otvor 105x220cm, svijetli otvor vrata 61x213 cm, suha ugradnja s slijepim okvirom.</t>
  </si>
  <si>
    <t>Sve tipske pregrade izraditi od tvrdo komprimiranih ploča obostrano obrađenih abet laminatom.</t>
  </si>
  <si>
    <t>Izrada, dobava i ugradba pregradne stijene WC-a s jednim zaokretnim vratima.</t>
  </si>
  <si>
    <t>Stijena i vratna krila izrađeni iz  tvrdo laminiranih ploča debljine 13 mm, uloženi u tipske inox profile.</t>
  </si>
  <si>
    <t>Pregrade i krilo uzdignuti od poda 20 cm, ukupne visine 220 cm. Laminati u boji i tonu po izboru projektanta.</t>
  </si>
  <si>
    <t>Sve fiksirano u zid inoks profilima i u pod pomoću inoks nožica te s bravicom s mogućnošću zaključavanja.</t>
  </si>
  <si>
    <t>Ukupna dimenzija sanitarne kabine 95x220 cm.</t>
  </si>
  <si>
    <t>Ukupna dimenzija sanitarne kabine 125x220 cm.</t>
  </si>
  <si>
    <t>SHEMA 17A</t>
  </si>
  <si>
    <t>Izrada, dobava i ugradba konzolnog paravana - pregrade u pisoarima izrađene od tvrdo komprimiranih ploča, debljine 6 mm uloženih u tipske profile. Ukupona dimenzija pregrade je 160x35cm.</t>
  </si>
  <si>
    <t>Ukupna dimenzija sanitarne kabine 140x220 cm.</t>
  </si>
  <si>
    <t>Izrada, dobava i ugradba pregradne stijene WC-a s 2 zaokretna vrata.</t>
  </si>
  <si>
    <t>Jedna pregrada između odjeljaka dubine 150 cm, stijena s dva vratna krila dužine 180 cm, sve fiksirano u zid inoks profilima i u pod pomoću inoks nožica te s bravicom s mogućnošću zaključavanja.</t>
  </si>
  <si>
    <t>Izrada, dobava i ugradba pregradne stijene WC-a s 4 zaokretna vrata.</t>
  </si>
  <si>
    <t>Tri pregrade između odjeljaka dubine 150 cm, stijena s 4 vratna krila dužine 375 cm, sve fiksirano u zid inoks profilima i u pod pomoću inoks nožica te s bravicom s mogućnošću zaključavanja.</t>
  </si>
  <si>
    <t>SHEMA 21A</t>
  </si>
  <si>
    <t>UNUTARNJA STOLARIJA UKUPNO :</t>
  </si>
  <si>
    <t>SVEUKUPNO STOLARSKI RADOVI :</t>
  </si>
  <si>
    <t>PROTUPOŽARNA BRAVARIJA</t>
  </si>
  <si>
    <t>Okov protupožarnih vrata obuhvaća bravu s cilindrom i hidraulički zatvarač, u skladu s normom DIN 18250; 3 panta.</t>
  </si>
  <si>
    <t>Okov protupožarnih vrata na evakuacijskim putevima; antipanik okov u skladu s HRN EN 1125, funkcija B, za javnu namjenu - u smjeru evakuacije antipanik letva , uvijek prohodno; u smjeru suprotnom od evakuacije kvaka i brava, prohodno u oba smjera dok je brava otključana, kad se zaključa, prolaz moguć samo u smjeru evakuacije.</t>
  </si>
  <si>
    <t>Izrada i ugradba unutarnjih čeličnih  jednokrilnih vrata, vrata zidarske veličine 85x220 cm.</t>
  </si>
  <si>
    <t>Osnovna nosiva konstrukcija od čeličnih cijevi sa protupožarnom izolacijskom oblogom i sa završnom oblogom od tipskih aluminijskih profila plastificiranih po RAL karti boja. Brtva trostrano u dovratniku i spuštajuća u podu. Okov: kvaka (obostrano na glavnom krilu), za protupožarna vrata s ovalnom rozetom (INOX),spojnica s kugličnim ležajem, hidraulični zatvarač - klizna vodilica za protupožarna vrata.</t>
  </si>
  <si>
    <t>Vrata spojena na vatrodojavu prema projektu.</t>
  </si>
  <si>
    <t>Izrada i ugradba unutarnjih čeličnih  jednokrilnih vrata, vrata zidarske veličine 105x220 cm.</t>
  </si>
  <si>
    <r>
      <t xml:space="preserve">Dobava i ugradba </t>
    </r>
    <r>
      <rPr>
        <b/>
        <sz val="10"/>
        <rFont val="Arial"/>
        <family val="2"/>
        <charset val="238"/>
      </rPr>
      <t>unutarnje</t>
    </r>
    <r>
      <rPr>
        <sz val="10"/>
        <rFont val="Arial"/>
        <family val="2"/>
        <charset val="238"/>
      </rPr>
      <t xml:space="preserve"> staklene stijene s jednokrilnim vratima, ostalo ostakljenje fiksno, zidarske veličine 163x220 cm. </t>
    </r>
  </si>
  <si>
    <t>Aluminijski profili plastificiran u boji, RAL po izboru projektanta. Svo sigurnosno ostakljenje.</t>
  </si>
  <si>
    <t>stijena spojena na vatrodojavu prema projektu.</t>
  </si>
  <si>
    <r>
      <t xml:space="preserve">Dobava i ugradba </t>
    </r>
    <r>
      <rPr>
        <b/>
        <sz val="10"/>
        <rFont val="Arial"/>
        <family val="2"/>
        <charset val="238"/>
      </rPr>
      <t>unutarnje</t>
    </r>
    <r>
      <rPr>
        <sz val="10"/>
        <rFont val="Arial"/>
        <family val="2"/>
        <charset val="238"/>
      </rPr>
      <t xml:space="preserve"> staklene stijene s dvokrilnim vratima, zidarske veličine 220x220 cm. </t>
    </r>
  </si>
  <si>
    <t>SHEMA 4A</t>
  </si>
  <si>
    <r>
      <t xml:space="preserve">Dobava i ugradba </t>
    </r>
    <r>
      <rPr>
        <b/>
        <sz val="10"/>
        <rFont val="Arial"/>
        <family val="2"/>
        <charset val="238"/>
      </rPr>
      <t>unutarnje</t>
    </r>
    <r>
      <rPr>
        <sz val="10"/>
        <rFont val="Arial"/>
        <family val="2"/>
        <charset val="238"/>
      </rPr>
      <t xml:space="preserve"> staklene stijene s dvokrilnim vratima, zidarske veličine 220x220 cm. Vrata se otvaraju za 180°.</t>
    </r>
  </si>
  <si>
    <t>Stijena spojena na vatrodojavu prema projektu.</t>
  </si>
  <si>
    <t>SHEMA 4B</t>
  </si>
  <si>
    <r>
      <t xml:space="preserve">Dobava i ugradba </t>
    </r>
    <r>
      <rPr>
        <b/>
        <sz val="10"/>
        <rFont val="Arial"/>
        <family val="2"/>
        <charset val="238"/>
      </rPr>
      <t>unutarnje</t>
    </r>
    <r>
      <rPr>
        <sz val="10"/>
        <rFont val="Arial"/>
        <family val="2"/>
        <charset val="238"/>
      </rPr>
      <t xml:space="preserve"> staklene stijene s dvokrilnim vratima, ostalo ostakljenje fiksno, zidarske veličine 306x220 cm.</t>
    </r>
  </si>
  <si>
    <r>
      <t xml:space="preserve">Dobava i ugradba </t>
    </r>
    <r>
      <rPr>
        <b/>
        <sz val="10"/>
        <rFont val="Arial"/>
        <family val="2"/>
        <charset val="238"/>
      </rPr>
      <t xml:space="preserve">unutarnjih </t>
    </r>
    <r>
      <rPr>
        <sz val="10"/>
        <rFont val="Arial"/>
        <family val="2"/>
        <charset val="238"/>
      </rPr>
      <t>ostakljenih dvokrilnih zaokretnih vrata, zidarske veličine 200x220 cm. Vrata se otvaraju za 180°.</t>
    </r>
  </si>
  <si>
    <t>Izrada i ugradba unutarnjih čeličnih  jednokrilnih vrata, vrata zidarske veličine 100x220 cm.</t>
  </si>
  <si>
    <t>SHEMA 6A</t>
  </si>
  <si>
    <t>Izrada i ugradba unutarnjih čeličnih  jednokrilnih vrata, vrata zidarske veličine 120x220 cm.</t>
  </si>
  <si>
    <t>Izrada i ugradba unutarnjih čeličnih  jednokrilnih vrata, vrata zidarske veličine 95x220 cm.</t>
  </si>
  <si>
    <t>Izrada i ugradba unutarnje fiksne staklene stijene, zidarske veličine 463x300cm.</t>
  </si>
  <si>
    <t>SHEMA 10A</t>
  </si>
  <si>
    <t>Izrada i ugradba unutarnje fiksne staklene stijene sa pet polja, zidarske veličine 463x154cm.</t>
  </si>
  <si>
    <t>Stijena u protupožarnoj izvedbi EI 90.</t>
  </si>
  <si>
    <t>Izrada i ugradba unutarnje fiksne staklene stijene sa pet polja, zidarske veličine 498x300cm.</t>
  </si>
  <si>
    <t>SHEMA 11A</t>
  </si>
  <si>
    <t>Izrada i ugradba unutarnje fiksne staklene stijene sa pet polja, zidarske veličine 498x154cm.</t>
  </si>
  <si>
    <t>Izrada i ugradba unutarnje fiksne staklene stijene sa tri polja, zidarske veličine 330x300cm.</t>
  </si>
  <si>
    <t>Izrada i ugradba unutarnje fiksne staklene stijene sa dva polja, zidarske veličine 298x154cm.</t>
  </si>
  <si>
    <t>Izrada i ugradba unutarnje fiksne staklene stijene sa pet polja, zidarske veličine 503x150cm.</t>
  </si>
  <si>
    <t>Lokacija: na svim etažama stepeništa 1 i atrij prizemlja</t>
  </si>
  <si>
    <t>-  Ispitano i odobreno prema europskoj normi EN 12101-1 ili jednakovrijedno i CE oznakom.</t>
  </si>
  <si>
    <t>- Temperaturna klasifikacija / vremenska klasifikacija: D90 ,</t>
  </si>
  <si>
    <t>- CE potvrda o postojanosti izvedbe: 0370-CPR-2151,</t>
  </si>
  <si>
    <t>- Automatska protudimna zavjesa koja u slučaju požara, ograničava i kontrolira kretanje dima s klasifikacijom namjmanje do D90 i omogućuje evakuaciju ljudi.</t>
  </si>
  <si>
    <t>- Trake dimne zavjese od fiberglas otporne do 600 ºC. Premaz poliuretana na obadvije strane jamči mehaničku
stabilnost prilikom korištenja zavjese. Svi šavovi su šivani sa
visoko otpornonom Kevlar žicom,</t>
  </si>
  <si>
    <t>- Smjer zatvaranja: vertikalni - od vrha prema dolje,</t>
  </si>
  <si>
    <t>- Dimenzije kućišta: 250 x 300 mm,</t>
  </si>
  <si>
    <t>- Način montaže kučišta: u spušteni strop  i obješeno na betonsku ploču - PROVJERITI NA GRADILIŠTU</t>
  </si>
  <si>
    <t>- Kod montaže kućišta u spušteni strop potrebno je uraditi</t>
  </si>
  <si>
    <t>revizione otvore u stropu za pristup kućištu i podkonstrukciju</t>
  </si>
  <si>
    <t>za montažu kućišta zavjesa ispod instalacija,</t>
  </si>
  <si>
    <t>- Čelični dijelovi iz pocinčanog lima</t>
  </si>
  <si>
    <t>Donja traka</t>
  </si>
  <si>
    <t>Čelične šipke prekrivene su blago pjenom postavljene</t>
  </si>
  <si>
    <t>neovisno u svakoj vrpci iznutra od tkanine</t>
  </si>
  <si>
    <r>
      <rPr>
        <b/>
        <sz val="10"/>
        <rFont val="Arial"/>
        <family val="2"/>
        <charset val="238"/>
      </rPr>
      <t>Sustav</t>
    </r>
    <r>
      <rPr>
        <sz val="10"/>
        <rFont val="Arial"/>
        <family val="2"/>
        <charset val="238"/>
      </rPr>
      <t xml:space="preserve"> se pokreće pomoću cjevastog motora od 24Vdc koje</t>
    </r>
  </si>
  <si>
    <t>kontrolira upravljačka ploča (upravljanje i regulacija motora)</t>
  </si>
  <si>
    <t>s posebnim sigurnosnim sustavom sile</t>
  </si>
  <si>
    <t>Električni motor</t>
  </si>
  <si>
    <t>Cjevasti motor 24Vdcc (minimalno 2 motora)</t>
  </si>
  <si>
    <t>Maksimalna snaga 24 W / 18,5 Nm</t>
  </si>
  <si>
    <t>Maksimalna struja 3 A</t>
  </si>
  <si>
    <t>Prosječna linearna brzina: 0,10 m / s do 0,15 m / s</t>
  </si>
  <si>
    <r>
      <rPr>
        <b/>
        <sz val="10"/>
        <rFont val="Arial"/>
        <family val="2"/>
        <charset val="238"/>
      </rPr>
      <t>Kutija za regulaciju motora</t>
    </r>
    <r>
      <rPr>
        <sz val="10"/>
        <rFont val="Arial"/>
        <family val="2"/>
        <charset val="238"/>
      </rPr>
      <t xml:space="preserve"> iz poliestra zaštite IP56 s</t>
    </r>
  </si>
  <si>
    <t>elektroničkom pločicom za kontrolu kretanja motora.</t>
  </si>
  <si>
    <t>Dimenzije: 120 mmširine x 160 visina mm x 75 mm dubine</t>
  </si>
  <si>
    <r>
      <rPr>
        <b/>
        <sz val="10"/>
        <rFont val="Arial"/>
        <family val="2"/>
        <charset val="238"/>
      </rPr>
      <t>Glavna upravljačka ploča</t>
    </r>
    <r>
      <rPr>
        <sz val="10"/>
        <rFont val="Arial"/>
        <family val="2"/>
        <charset val="238"/>
      </rPr>
      <t xml:space="preserve"> dobiva alarmni signal iz sustava</t>
    </r>
  </si>
  <si>
    <t>za upravljanje požarima i kontrolira kretanje zavjesa</t>
  </si>
  <si>
    <t>Dimenzije: od 300x300x210mm do 400x400x250mm</t>
  </si>
  <si>
    <t>Ulaz: 220 V i 50 Hz Izlaz: 24 V</t>
  </si>
  <si>
    <t>Baterija: 2 x 12Vcc 7,5 Ah punjiva. (do 6 sati autonomije)</t>
  </si>
  <si>
    <t>- Taster za ručno aktiviranje zavjese,</t>
  </si>
  <si>
    <t>- sa vodilicom</t>
  </si>
  <si>
    <t>- Priključak na protupožarnu centralu i elektropriključak</t>
  </si>
  <si>
    <t>Dimenzije otvora potrebno je uzeti mjere na licu mjesta!</t>
  </si>
  <si>
    <t>- Podrum stepenište</t>
  </si>
  <si>
    <t>B x H 3540 x 2980 mm</t>
  </si>
  <si>
    <t>- Prizemlje stepenište</t>
  </si>
  <si>
    <t>B x H 6540 x 3280 mm</t>
  </si>
  <si>
    <t>- Prizemlje atrij</t>
  </si>
  <si>
    <t>B x H 6330 x 3280 mm</t>
  </si>
  <si>
    <t>- 1. kat</t>
  </si>
  <si>
    <t>- 2. kat</t>
  </si>
  <si>
    <t>Iznad kućišta zavjese do betonskog stropa potrebno je zatvoriti sa protupožarnim pločama</t>
  </si>
  <si>
    <t>Lokacija: 1. i 2. kat</t>
  </si>
  <si>
    <t>- Ispitano i odobreno prema europskoj normi EN 12101-1 ili jednakovrijedno i CE oznakom.</t>
  </si>
  <si>
    <t>- Automatska protu dimna harmonika zavjesa, koja u</t>
  </si>
  <si>
    <t>slučaju požara, ograničava i kontrolira kretanje dima, s</t>
  </si>
  <si>
    <t>klasifikacijom najmanje do D90. Kućište protu dimne</t>
  </si>
  <si>
    <t>harmonika zavjese je montirano na stropu etaže, u slučaju</t>
  </si>
  <si>
    <t>požara spušta se do poda i zatvara štićeni prostor. Može biti</t>
  </si>
  <si>
    <t>četvrtasta ili trostranična u zavisnosti od potrebe.</t>
  </si>
  <si>
    <t>- Dimenzije kućišta: 500x 200 mm,</t>
  </si>
  <si>
    <t>Pocinčani čelik debljine 1,5 mm</t>
  </si>
  <si>
    <t>Sustav se pokreće pomoću cjevastog motora od 24Vdc koje</t>
  </si>
  <si>
    <t>Cjevasti motor 24Vdcc</t>
  </si>
  <si>
    <t>Maksimalna snaga 60 W / 30Nm</t>
  </si>
  <si>
    <t>Konzumacija 6A</t>
  </si>
  <si>
    <t>Prosječna linearna brzina: 0,09 m / s</t>
  </si>
  <si>
    <t>OBIM x H (5500+9610+5300) x 2100 mm</t>
  </si>
  <si>
    <t>Lokacija: atrij prizemlje</t>
  </si>
  <si>
    <t>- Potvrda o postojanosti izvedbe: CE 0370-CPR-2151</t>
  </si>
  <si>
    <t xml:space="preserve">- Automatska protu dimna zavjesa, koja u slučaju požara, </t>
  </si>
  <si>
    <t>ograničava i kontrolira kretanje dima, s klasifikacijom najmanje do D90.</t>
  </si>
  <si>
    <t xml:space="preserve">Aluminijski ili čelični profil obojen u RAL </t>
  </si>
  <si>
    <t xml:space="preserve"> debljine 1,8 mm</t>
  </si>
  <si>
    <t>- Dimenzije kućišta: 190x300 mm,</t>
  </si>
  <si>
    <t>- pričvršćenje kućišta na betonsku nosivu konstrukciju</t>
  </si>
  <si>
    <t>građevine</t>
  </si>
  <si>
    <r>
      <rPr>
        <b/>
        <sz val="10"/>
        <rFont val="Arial"/>
        <family val="2"/>
        <charset val="238"/>
      </rPr>
      <t>Sustav</t>
    </r>
    <r>
      <rPr>
        <sz val="10"/>
        <rFont val="Arial"/>
        <family val="2"/>
        <charset val="238"/>
      </rPr>
      <t xml:space="preserve"> se pokreće pomoću cjevastog motora od 24Vdc i</t>
    </r>
  </si>
  <si>
    <t>kontrolira elektronička ploča, (upravljanje i</t>
  </si>
  <si>
    <t>regulacija motora) s posebnim sigurnosnim sustavom sile</t>
  </si>
  <si>
    <t>cjevasti motor 24Vdcc</t>
  </si>
  <si>
    <t>Sve zavjese imaju 10 motora</t>
  </si>
  <si>
    <r>
      <rPr>
        <b/>
        <sz val="10"/>
        <rFont val="Arial"/>
        <family val="2"/>
        <charset val="238"/>
      </rPr>
      <t>CRM kutija</t>
    </r>
    <r>
      <rPr>
        <sz val="10"/>
        <rFont val="Arial"/>
        <family val="2"/>
        <charset val="238"/>
      </rPr>
      <t xml:space="preserve"> za regulaciju motora iz poliestra zaštite IP56 s</t>
    </r>
  </si>
  <si>
    <r>
      <rPr>
        <b/>
        <sz val="10"/>
        <rFont val="Arial"/>
        <family val="2"/>
        <charset val="238"/>
      </rPr>
      <t>CBM 12 upravljačka ploča</t>
    </r>
    <r>
      <rPr>
        <sz val="10"/>
        <rFont val="Arial"/>
        <family val="2"/>
        <charset val="238"/>
      </rPr>
      <t xml:space="preserve"> dobiva alarmni signal iz sustava</t>
    </r>
  </si>
  <si>
    <t>za upravljanje požarima i kontrolira kretanje zavjesa svih</t>
  </si>
  <si>
    <t>zavjesa</t>
  </si>
  <si>
    <t>Dimenzije: 400x400x250mm</t>
  </si>
  <si>
    <r>
      <rPr>
        <b/>
        <sz val="10"/>
        <rFont val="Arial"/>
        <family val="2"/>
        <charset val="238"/>
      </rPr>
      <t>Baterija:</t>
    </r>
    <r>
      <rPr>
        <sz val="10"/>
        <rFont val="Arial"/>
        <family val="2"/>
        <charset val="238"/>
      </rPr>
      <t xml:space="preserve"> 2 x 12Vcc 7,5 Ah punjiva. (do 6 sati autonomije)</t>
    </r>
  </si>
  <si>
    <t>- taster za ručno aktiviranje zavjesa u slučaju nužde,</t>
  </si>
  <si>
    <t>B x H 4580 x 3280 mm</t>
  </si>
  <si>
    <t>B x H 5330 x 3280 mm</t>
  </si>
  <si>
    <t>B x H 6620 x 3280 mm</t>
  </si>
  <si>
    <t>B x H 10160 x 3280 mm</t>
  </si>
  <si>
    <t>Izrada i ugradba inox ograde dvokrakog stubišta. Ograda visine 100 cm od poda,sastoji se od dvostrukog rukohvata uz zidove koji se postavljaju na visini 60 i 90 cm od okruglog inox profila Ø 40 mm, rukohvata i stupova inox okruglog profila Ø40 mm, vertikalnih i horizontalnih prečki inox okruglog profila Ø30 mm. Spoj stupa s podom  pokriti rozetom. Obračun po m' izvedene ograde do potpune gotovosti.</t>
  </si>
  <si>
    <t>Izrada i ugradba dvostrukog rukohvata od inox okruglog profila Ø40 mm. Rukohvati na visinama 60 i 90 cm od poda, učvršćuju se pomoću konzolica bočno u ab zid. Spoj konzolica s betonom pokriti rozetom. Obračun po m' izvedenog rukohvata do potpune gotovosti.</t>
  </si>
  <si>
    <t>Obračun po m² površine. Sve kompletno dovršeno i ugrađeno na licu mjesta.</t>
  </si>
  <si>
    <t>Potreban radionički nacrt koji treba pregledati projektant.</t>
  </si>
  <si>
    <t>Izrada i montaža vanjske ograde igrališta na krovu dvorane sa jednokrilnim zaokretnim vratima.</t>
  </si>
  <si>
    <t>Ograda se sastoji od čeličnih stupova 70x50x20 mm i panela, visine 320 cm. Paneli su pričvršćeni na stup pomoću čeličnih spojnica. U sklopu ograde uključene su spojnice za ublažavanje buke koja nastaje prilikom udarca lopte u ogradu. Paneli su čvrsto zavarena mreža s malim pravokutnim otvorima. Promjera žice 4mm i  širina otvora 12,7 x 76,2mm. Paneli predstavljaju čvrsto zavarenu mrežu s horizontalnim ojačanjima.</t>
  </si>
  <si>
    <t>Dimenzija ograde: 32,15x3,20m</t>
  </si>
  <si>
    <t>Izrada i montaža vanjske ograde igrališta na krovu dvorane.</t>
  </si>
  <si>
    <t>Dimenzija ograde: 23,20x3,20m</t>
  </si>
  <si>
    <t>Dimenzija ograde: 5,87x3,20m</t>
  </si>
  <si>
    <t>Izrada i ugradba zidne penjalice sa leđobranom za pristup na krov visine do 5 m, visine sa leđobranom 6,20 m. Penjalica izvedena iz čeličnih profila. Dimenzije penjalice 620x55 cm.
Sve zaštićeno antikorozivnim premazom i ličeno crno.</t>
  </si>
  <si>
    <t>CRNA BRAVARIJA UKUPNO :</t>
  </si>
  <si>
    <t>PROTUPOŽARNA BRAVARIJA UKUPNO :</t>
  </si>
  <si>
    <t>FASADNA ZAŠTITA OD SUNCA VANJSKIM ŽALUZINAMA I BRISOLEJIMA</t>
  </si>
  <si>
    <t>pogon: elektromotor</t>
  </si>
  <si>
    <t>lamela tip: 80mm, C oblik</t>
  </si>
  <si>
    <t>boja lamela: standardna RAL karta</t>
  </si>
  <si>
    <t>vodilice tip: šinske 22x27</t>
  </si>
  <si>
    <t>boja vodilica: standardna RAL karta</t>
  </si>
  <si>
    <t>nosač tip: KBT11</t>
  </si>
  <si>
    <t>Boja žaluzina usklađena s bojom stolarije. Boja prema izboru projektanta.</t>
  </si>
  <si>
    <t>Tehnički opis proizvoda:</t>
  </si>
  <si>
    <t>Upravljanje – ručni pogon:  Podizanje i spuštanje plašta, kao i podešavanje lamela pomoću mehanizma s vitlom ugrađenog u gornji profil s integriranim prijenosnikom.</t>
  </si>
  <si>
    <t xml:space="preserve"> LAMELE - Obostrano zaobljene aluminijske lamele iz visokoelastične specijalne legure. Površina otporna na savijanje, ogrebotine i udarce, dovstruko termolakirane. S-oblik lamele. U prednje zaobljenje je zbog boljeg zamračivanja ugrađen brtveni profil.  Porubljene rupe za podizne trake. Širina lamela je 92 mm, debljina lamela je 0,44 mm. Lamele s naizmjenično postavljenim čepovima za vođenje od lijevanog cinka. Plastični čepovi na vodilicama nisu dopušteni.</t>
  </si>
  <si>
    <t xml:space="preserve"> GORNJI I DONJI PROFIL - Gornji profil je iz vučenog aluminija (rezani rubovi bez obrade površine). Montaža pocinčanim čeličnim spojnicama. Prema potrebi s integriranim nosačima držača za pričvršćenje zaštitnih maski. Vučeni aluminijski profil je dimenzija 59×59 mm. Donji vučeni aluminijski profil je dimenzija 90×15.5 mm.</t>
  </si>
  <si>
    <t>ZAŠTITNE MASKE - Savinuti aluminijski lim, debljina 1,2mm (od visine maske 301mm lim debljine 2mm). Spone za pričvrščenje sa skrivenim vijcima. Kod izvedbe veće od 4m, odnosno podjele profila maske se nastavljaju na sučelje sa međusobnom dilatacijom. Svi okovi galvanizirani, antikorozivno zaštićeni, iz aluminija. Svi pričvrsni vijci iz nehrđajućeg čelika-A2.</t>
  </si>
  <si>
    <t>VODILICE - Vodilice od vučenog aluminija s plastičnim završnim čepovima. Plašt obostrano vođen kroz plastični C-profil za optimalno prigušenje šumova. Montaža sa konzolama sastavljenim od pločica od lijevanog aluminija i distancera od vučenog aluminija. Duljina konzola prema potrebi. Jednostruke i dvostruke vodilice prema potrebi. Dimenzije i jednostrukih i dvostrukih vodilica su 27x27 mm.</t>
  </si>
  <si>
    <t>POGON - Podizanje i spuštanje plašta, kao i podešavanje lamela pomoću bešumnog izmjeničnog elektromotora 220V ugrađenog u gornji profil s integriranim prijenosnikom, termozaštitom od preopterećenja motora, kao i gornjim i donjim krajnjim prekidačem. Uključivo isporuka priključka i priključnog kabla. Električni vodovi i priključci motora, kao i prekidači i upravljačka automatika su zasebni radovi. Isporučitelj je dužan predočiti potrebne tehničke podatke o elektromotorima, koji su obvezujući za izvedbu elektroinstalacija. Ukoliko se više motora pokreće preko jednog prekidača, potrebna je njihova međusobna razdioba ugradnjom upravljačkog uređaja.</t>
  </si>
  <si>
    <t>OSTALO - Nosiva traka od poliestera s dvostrukim aramid-ojačanjem (kevlar, twaron) sa pričvrsnim elementima od UV-otporne plastike (PA12). Veza sa lamelama pomoću kromiranih kuka za optimalno zatvaranje plašta, precizno slaganje nosive trake (izgled), minimalnu visinu paketa lamela, minimalno razvlačenje i točan raspored lamela. trake za podizanje su obložene, za glatko podizanje, garantirane tolerancije debljine (područje 1/100mm) i maksimalnu UV-zaštitu; Čvrstoća kidanja 1000N. Dimenzija su 8x0,34 mm. Variotec-ležaj sa postavljanjem u radni položaj. Plašt se kreće u položaju za zamračenje (cca. 50°) prema dolje, a kod dosizanja donjeg položaja potpuno se zatvara, kontinuirano okretanje, bez stupnjeva, kod promjene smjera kretanja. U gornji položaj plašt se kreće u vodoravnom položaju (kratkim pokretima gore-dolje u svakoj poziciji plašta moguće podešavanje i zatvaranje.</t>
  </si>
  <si>
    <t>NAPOMENA: S obzirom da se zaštita od sunca montira u području za koje je karakterisitčan snažan vjetar zaštita od sunca mora biti stabilna na vjetru, te u slučaju snažnog vjetra lamele se trebaju automatski podići u zaštitinu masku. Za područje je karakteristično i jako sunce tijekom ljetnih mjeseci te je važno da će zaštita od sunca zadržati početni izgled i funkcionalnost tijekom korištenja. Kako bi se osiguralo traženo izvođač treba za navedene zahtjeve dati garanciju na 5 godina.</t>
  </si>
  <si>
    <t>U STAVCI JE OBRAČUNAT SAV MATERIJAL I POTREBAN RAD. SPAJANJE UREĐAJA ZA UPRAVLJANJE NA MREŽU JE PREDMET ELEKTRIČARSKIH RADOVA.</t>
  </si>
  <si>
    <t>Obračun se vrši po dimenzijama i broju polja:</t>
  </si>
  <si>
    <t>Vanjska žaluzina - poz. 11</t>
  </si>
  <si>
    <t>Širina: 3.000 mm Visina: 2.015 mm</t>
  </si>
  <si>
    <t>Vanjska žaluzina - poz. 12</t>
  </si>
  <si>
    <t>Širina: 3.450 mm Visina: 3.285 mm</t>
  </si>
  <si>
    <t>Vanjska žaluzina - poz. 13</t>
  </si>
  <si>
    <t>Širina: 1.500 mm Visina: 1.700 mm</t>
  </si>
  <si>
    <t>Vanjska žaluzina  - poz. 25</t>
  </si>
  <si>
    <t>Širina: 2.500 mm Visina: 2.755 mm</t>
  </si>
  <si>
    <t>Širina: 3.390 mm Visina: 2.755 mm</t>
  </si>
  <si>
    <t>Širina: 4.520 mm Visina: 2.755 mm</t>
  </si>
  <si>
    <t>Širina: 2.700 mm Visina: 2.755 mm</t>
  </si>
  <si>
    <t>Podžbukna zaštitna maska - poz. 11</t>
  </si>
  <si>
    <t>Širina: 3.000 mm Visina: 215 mm</t>
  </si>
  <si>
    <t>U-Kanal</t>
  </si>
  <si>
    <t>Form: 7PT sa žbuknim nastavkom</t>
  </si>
  <si>
    <t>dubina maske: 140mm</t>
  </si>
  <si>
    <t>boja maske: standardna RAL karta</t>
  </si>
  <si>
    <t>maska bočno zatvorena</t>
  </si>
  <si>
    <t>Podžbukna zaštitna maska - poz. 12</t>
  </si>
  <si>
    <t>Širina: 3.450 mm Visina: 285 mm</t>
  </si>
  <si>
    <t>Podžbukna zaštitna maska - poz. 13</t>
  </si>
  <si>
    <t>Širina: 1.500 mm Visina: 200 mm</t>
  </si>
  <si>
    <t>Podžbukna zaštitna maska - poz. 25</t>
  </si>
  <si>
    <t>Širina: 2.500 mm Visina: 255 mm</t>
  </si>
  <si>
    <t>Širina: 3.766 mm Visina: 255 mm</t>
  </si>
  <si>
    <t>Širina: 2.700 mm Visina: 255 mm</t>
  </si>
  <si>
    <t>Širina: 3.950 mm Visina: 255 mm</t>
  </si>
  <si>
    <t>Montaža</t>
  </si>
  <si>
    <t>FASADNA ZAŠTITA OD SUNCA VANJSKIM ŽALUZINAMA I BRISOLEJIMA UKUPNO</t>
  </si>
  <si>
    <t>BRAVARSKI RADOVI UKUPNO (A+B+C):</t>
  </si>
  <si>
    <t>LIMARSKI RADOVI</t>
  </si>
  <si>
    <t>OKAPNI LIM</t>
  </si>
  <si>
    <t>Dobava i postava podložnih limova sa okapnicom iz pocinčanog plastificiranog bojanog lima d=0,6 mm. U jediničnoj cijeni sav spojni pribor za pričvršćenje, te brtvljene. Obračun po m1 postavljenog lima. Sve spojeve dodatno zabrtviti trajnoelastičnim, otpornim, vodonepropusnim kitom.</t>
  </si>
  <si>
    <t>- spoj ravni krov i  fasada rš. 60cm</t>
  </si>
  <si>
    <t>ZAVRŠNE LIMENE KIT LAJSNE NA VERTIKALNIM ZAVRŠECIMA TPO/FPO FOLIJA.</t>
  </si>
  <si>
    <t>Dobava i postava limene lajsne rš do 10cm. Kaširane TPO/FPO folijom ukupne debljine d=1,8mm. Lim se mehanički pričvršćuje sa vijcima i plastičnim tiplama na razmacima od 25-30cm. U cijenu su uključene vrijednosti svih radova i materijala. Obračun po m' ugrađene lajsne.</t>
  </si>
  <si>
    <t>BRTVLJENJA ZAVRŠNIH LAJSNI-KITNE LAJSNE.</t>
  </si>
  <si>
    <t>PUTZ LAJSNA</t>
  </si>
  <si>
    <t>Dobava, izrada i postava putz lajsne od pocinčanog-bojanog lima, razvijene širine do 20cm, debljine 0,55 mm. Lajsna se mehanički pričvršćuje udarnim vijcima 6-90mm u razmacima 25 cm. U cijeni brtvljenje trajnoelastičnim kitom.</t>
  </si>
  <si>
    <t>RUBNI PROFILIRANI LIM NA RAVNOM KROVU</t>
  </si>
  <si>
    <t>Dobava i postava profiliranog pocinčanog-bojanog lima 0,55 r.š. do 15 cm. Rubni lim će imati funkciju brane od rasipanja oblutka sa ravnog krova. Izvesti radove prema pravilima struke. Obračun po m' postavljenog profiliranog lima.</t>
  </si>
  <si>
    <t xml:space="preserve">RAZNI LIMENI OPŠAVI </t>
  </si>
  <si>
    <t>Razni opšavi  prodora od plastificiranog lima deb 0,6 mm, opšavi odzraka, antena, dimnjaka, i sl. Obračun po komadu opšava površine do 1m2.</t>
  </si>
  <si>
    <t xml:space="preserve">Dobava i postava krovnih odvodnih vertikala , okruglog  presjeka profila 15 cm, iz aluminijskog lima, deb 0,6 mm, sa  nosačima , s produženom špicom od 20 cm zbog debljine fasade, učvršćenih na zidove. U cijenu uključen spoj na ljevanoželjeznu cijev. </t>
  </si>
  <si>
    <t>15.1.</t>
  </si>
  <si>
    <t>LIMARSKI RADOVI UKUPNO:</t>
  </si>
  <si>
    <t>KAMENARSKI RADOVI</t>
  </si>
  <si>
    <t xml:space="preserve">Dobava i montaža unutarnjih kamenih klupčica prozora. Ugrađuju se građevinskim ljepilom . Ima istak 3 cm od završno obrađenog zida. Izvodi se iz kamenih ploča debljine 2 cm i širine do 40 cm od granita obrađenog poliranjem u sloju cementnog morta 2 cm. </t>
  </si>
  <si>
    <t>KAMENARSKI RADOVI UKUPNO:</t>
  </si>
  <si>
    <t>VENTILIRANA FASADA</t>
  </si>
  <si>
    <t>Prije početka izvedbe izvoditelj je dužan dostaviti projektantu na pregled i izbor uzorke materijala i tek po izboru i odobrenju projektanta može otpočeti s radovima. Ukoliko se ugrade materijali koje projektant nije odobrio ili u neodgovarajućoj kvaliteti radovi će se morati ponoviti u traženoj kvaliteti i izboru uz prethodno uklanjanje neispravnih radova. Izrada detalja neće se posebno platiti već predstavlja trošak i obvezu izvoditelja.</t>
  </si>
  <si>
    <t>Sve radove u svezi izvedbe horizontalnih i vertikalnih oblaganja i detalja sa njima povezanim koji se izvode po odabranom specifičnom proizvođaču, treba obvezno izvesti po detaljima i tehnološkim rješenjima istog. To se odnosi kako na korištenje materijala tako i na uporabu odgovarajućeg alata. Glede specifičnosti gore navedenih radova, izvoditelj je dužan prije davanja ponude obvezno se upoznati s načinom i detaljima izvođenja izolacija koji su opisani ovim troškovnikom, te s tehnologijom i specifičnostima izvođenja radova odabranog proizvođača.</t>
  </si>
  <si>
    <t>Prilikom izvođenja radova mora se izvoditelj striktno pridržavati usvojenih i od strane projektanta prihvaćenih materijala i ovjerenih detalja.</t>
  </si>
  <si>
    <t>Bez obzira na vrstu obloga, izvoditelj je obvezan dobaviti: uputu za postavljanje; uvjete pripreme i stanja podloge; uputu za uporabu i rad; način održavanja obloge u uporabi.</t>
  </si>
  <si>
    <t>Radove treba uskladiti s izvedbom radova na izolaciji ispod i između elemenata konstrukcije.</t>
  </si>
  <si>
    <t>Izvedenu potkonstrukciju i izolaciju u sklopu obloge treba obvezno pregledati nadzorni inženjer, i tek po njegovom odobrenju mogu se radovi nastaviti na izvedbi završnog sloja obloge. Isto treba konstatirati upisom u građevinski dnevnik.</t>
  </si>
  <si>
    <t>Svi materijali koji se ugrađuju moraju obvezno biti ispitani i certifikati priloženi. Ukoliko ne postoje domaće norme, treba priložiti rezultate ispitivanja koji zadovoljavaju odredbe normi DIN ili EN.</t>
  </si>
  <si>
    <t>Izvoditelj radova obvezan je prije početka ugradbe uručiti potrebne certifikate u svezi gore navedene HRN-e odgovarajućoj nadležnoj službi. Zabranjena je ugradba prije predočenja važećih certifikata.</t>
  </si>
  <si>
    <t>Za sve stavke oblaganja treba predvidjeti i odgovarajuću nosivu konstrukciju ili potkonstrukciju, kako u sklopu oblaganja, a kod većih raspona i dodatnu potkonstrukciju. Dimenzije elemenata i razmak konstrukcije (potkonstrukcije) ovisi o odabranom proizvođaču i nosivosti odabranih elemenata. Konstrukcija se izvodi od obavezno nerđajućih materijala, kako osnovni profili i limovi tako i spojna sredstva. Projektiranje i izvedbu konstrukcije (potkonstrukcije) treba uključiti u cijeni izvedbe m2.</t>
  </si>
  <si>
    <t>Normu utroška sati za vršenje radova treba obvezno računati sa svim potrebnim dodatnim koeficijentima za otežanje radova, u svemu po GN za odgovarajuću vrstu radova. U koeficijentima treba posebnu pažnju obratiti na režim rada (položaj gradilišta  u gradu), pristupe kroz pješačku zonu i održavanje čistoće na pristupima, ishođenje svih potrebnih suglasnosti i dozvola, troškove komunalija kao i drugo što pripada u faktor gradilišta a nije posebno specificirano.</t>
  </si>
  <si>
    <t>Cijenom pojedine stavke treba obuhvatiti sve što je potrebnu za izvedbu funkcionalne i kvalitetne zidne i stropne obloge, uključivo sve posebice nespecificirane elemente, materijale i detalje koji su tehnologijom i detaljima proizvođača nužni za punu funkcionalnost i traženu kvalitetu, iako to stavkom troškovnika nije posebno navedeno.</t>
  </si>
  <si>
    <t>Cijenom izvedbe radova treba obvezno uključiti sve materijale koji se ugrađuju i koriste (osnovne i pomoćne materijale); sav potrebna rad (osnovni i pomoćni) na izvedbi radova do potpune gotovosti i funkcionalnosti istih; sve transporte i prijenose do i na gradilištu sve do mjesta ugradbe; sva potrebna uskladištenja i zaštite; sva osiguranja radova i materijala; sva eventualna otežanja rada, kao i sve ostalo posebno specificirano u opisu stavke troškovnika; sve potrebne zaštitne konstrukcije, kao i sve drugo predviđeno mjerama zaštite na radu i pravilima struke.</t>
  </si>
  <si>
    <t>FASADNE OBLOGE</t>
  </si>
  <si>
    <t>Dobava i ugradnja sustava ventilirane fasade sa završnom oblogom od fasadnih vlaknocementnih ploča (d=8mm) bojanima u masi kao i površinski, minimalne gustoče 1,75 g/cm3, max. apsorpcije vode od 14%, te modula elastičnosti min.  E= 15 000 N/mm2 sve u boji prema odabiru projektanta. Upotrijebiti ploče najveće veličine (3050/1230 mm; 2510/1230 mm) koje će izvođač radova rezati na potrebnu veličinu prema projektu izvedbe fasade.</t>
  </si>
  <si>
    <t>Vanjska obloga fasade pričvršćuje se na potkonstrukciju lijepljenjem (sakriveno-lijepljeno) izvodi se u svemu prema preporukama proizvođača ploča kao i preporukama proizvođača sustava lijepljenja i proizvođača sustava potkonstrukcija.</t>
  </si>
  <si>
    <t>Aluminijska potkonstrukcija sastoji se od zidnih nosača (sa  termostop podlošcima, pričvršćenim u nosivu  konstrukciju, te lineranih L profila dim 40/60 mm, koji se postavljaju u polju, i T profila dim 110/60 koji se postavljaju na vertikalnim spojevima ploča, osim ako projektant nije detaljem na određenim pozicijama predvidio drugačije rješenje. max. duljina linearnih alu profila je 3,00 m.  Horizontalne fuge u pravilu ostaju otvorene, ako projektant nije detaljem predvidio drugačije rješenje.</t>
  </si>
  <si>
    <t xml:space="preserve">Standardna širina fuge ploča je 8 mm. Ploča može biti slobodno prepuštena preko profila najviše 10 x debljina ploče. Za maksimalne dimenzije ploča obzirom na sustav pričvršćenja, konzultirati tehničku dokumentaciju. </t>
  </si>
  <si>
    <t>Predviđena toplinske  izolacija je od  polutvrdih ploča od  kamene mineralne vune debljine 10 cm,  specifične mase 40 kg/m2 kaširane crnim staklenim voalom. Klasa zapaljivosti A1. Koeficijent toplinske provodljivosti  λD=0,037 W/mK. Ploče mineralne vune  pričvršćuju se  u nosivu konstrukciju sa  4-6 PVC tipli po m2.</t>
  </si>
  <si>
    <t>U donjoj zoni ventilirane fasade, podgledima, te gornjim horizontalnim špaletama  ugrađuju  se  perforirane  mrežice  od  pocinčanog, bojanog  lima, debljine 0,60 mm.</t>
  </si>
  <si>
    <t xml:space="preserve">U cijeni uključivo svi rubni, opšavni i dilatacioni profili i limovi u sklopu fasadne obloge, kao i obradu spojeva na susjedne plohe i elemente na fasadi. </t>
  </si>
  <si>
    <t>Izvedba u kompletu isključivo za vanjska oblaganja, odgovarajuća za uvjete uporabe, trajno otporna na atmosferilije i UV zračenje te djelovanje vjetra (odnosi se na panele, izolaciju, potkonstrukciju, detalje ugradbe i obrade, sidrene i pričvrsne detalje  - kao kompletni sistem). Za navedeni materijal proizvođač mora osigurati izjavu sukladnosti i definirati uvjete garancije.</t>
  </si>
  <si>
    <t>Potrebna radna skela u cijeni.</t>
  </si>
  <si>
    <t>Uključivo obradu rubova i lomova obloge te obradu otvora. Svi radovi izvode se u potpunosti kako je predviđeno tehnologijom i detaljima proizvođača, koristeći samo materijale i alate koji su za to predviđeni. U cijeni kompletna ventilirana fasada, sa svim potrebnim obradama kod prodora, spojeva, dilatacija i rubnih detalja. Bez obzira na oblik i veličinu plohe za oblaganje. Po m2 razvijene površine sa odbitkom svih otvora (većih od 0,5 m2/kom) u sklopu obloge bez obzira na veličinu.</t>
  </si>
  <si>
    <t>Klasa zapaljivosti: A2</t>
  </si>
  <si>
    <t>Fasada (pune ploče)</t>
  </si>
  <si>
    <t>Špalete (do 15 cm)</t>
  </si>
  <si>
    <t>Boja: po izboru projektanta</t>
  </si>
  <si>
    <t>11.3.</t>
  </si>
  <si>
    <t xml:space="preserve">Isto izvesti oko svih prolaza instalacija, cijevi i sl. Gornja površina mora biti ravna i u sanitarnim prostorijama gdje je to projektom vodovoda predviđeno, u padu prema podnim sifonima. </t>
  </si>
  <si>
    <t>Izrada armiranog cementnog estriha na podovima na tlu - propadalište dizala. Debljina estriha d= 4 cm. Gornja površina se kasnije obrađuje protuprašnim premazom.</t>
  </si>
  <si>
    <t>Izrada betonskog estriha na podovima na tlu - otvorena stubišta. Debljina estriha d= 4-6 cm. Gornja površina se kasnije obrađuje protuprašnim premazom.</t>
  </si>
  <si>
    <t>Sve pločice su uvozne, I. klase, veličine po izboru projektanta, zidne glatke a podne protuklizne. Za sokl upotrijebiti fazonske pločice u obliku slova "L" sa gornjim rubom obrađenim. Na uglove, slobodne završetke i gornje rubove ugraditi aluminijske plastificirane rubnjake.</t>
  </si>
  <si>
    <t xml:space="preserve">Dobava i polaganje podnih keramičkih pločica I klase protukliznosti R11. Pločice se polažu lijepljenjem. Fuge se zatvaraju masom za fugiranje, vodootpornom, u boji po izboru projektanta. Tip i veličina pločica, te širina fuge po izboru projektanta. Pločice se postavljaju na podu invalidskih sanitarija i u prostor čistačice, odnosno na podove gdje je to potrebno projektom.  Keramičke pločice  protuklizna izvedba (R11), odabire investitor (nabavna cijena pločica od 120kn/m2 do 180kn/m2) i to kolekciju i boju. Pločice se polažu na podlogu ljepljenjem fleksibilnim ljepilom po sistemu "reška na rešku" s otvorenim reškama 3 mm zapunjenim specijalnom, perivom masom za fugiranje, u boji po odabiru naručitelja. </t>
  </si>
  <si>
    <t xml:space="preserve">U stavku uključiti dobavu i ugradnju razdjelnog AL-INOX profila dimenzija 30/12,5/2,8 mm, izvedba na svim spojevima sa drugim materijalima i horizontalnim lomovima ploha. Izvedba spoja poda i sokla sa fugom na spoju cca 3 mm zapunjenom trajnoelastičnom masom za fugiranje u boji prema odabiru naručitelja. Pločice se polažu na građevinsko ljepilo, nanošenje ljepila rebrastom lopaticom na podlogu u punoj površini, sa svim potrebnim pripremama podloge u smislu postizanja odgovarajuće nosivosti, uključujući sva brušenja, bušenja oko npr. cijevi, ugrađenih elemenata i slično. Obračun po m2 izvedenog opločenja. </t>
  </si>
  <si>
    <t xml:space="preserve">Dobava i polaganje podnih keramičkih pločica I klase protukliznosti R11. Pločice se polažu lijepljenjem. Fuge se zatvaraju masom za fugiranje, vodootpornom, u boji po izboru projektanta. Tip i veličina pločica, te širina fuge po izboru projektanta. Pločice se postavljaju na podu kuhinje i pratećih tehničkih prostorija..  Keramičke pločice  protuklizna izvedba (R11), odabire investitor (nabavna cijena pločica od 120kn/m2 do 180kn/m2) i to kolekciju i boju. Pločice se polažu na podlogu ljepljenjem fleksibilnim ljepilom po sistemu "reška na rešku" s otvorenim reškama 3 mm zapunjenim specijalnom, perivom masom za fugiranje, u boji po odabiru naručitelja. </t>
  </si>
  <si>
    <t>U stavku uključiti dobavu i ugradnju kutnog srebrno anodiranog ALU profila za vanjske kuteve dimenzije do 12,5 mm. Izvedba spoja poda i zida te unutarnjih kuteva sa fugom na spoju cca 3 mm zapunjenom trajnoelastičnom masom za fugiranje u boji prema odabiru investitora.Obračun po m2, bez obzira na veličinu prostorije. Uglove izvesti s aluminijskim kutnim letvicama.</t>
  </si>
  <si>
    <t xml:space="preserve">Dobava materijala i opločenje zidova u kuhinji i pratećim tehn. prostorijama. Opločenje glaziranim keramičkim pločicama prve klase. Pločice se polažu lijepljenjem. Veličina pločica i širina fuge po izboru projektanta. Visina opločenja do stropa. Keramičke pločice I klase, odabire investitor (nabavna cijena pločica od 120kn/m2 do 180kn/m2) i to kolekciju i boju. Pločice se polažu ljepljenjem fleksibilnim ljepilom na podlogu (žbukana), po sistemu "reška na rešku" s otvorenim reškama 3 mm zapunjenim specijalnom, perivom masom za fugiranje, u boji po odabiru naručitelja. Zbog boljeg prianjanja pločica podlogu prethodno premazati adekvatnim impregnacijskim PRIMER-om što ulazi u cijenu. </t>
  </si>
  <si>
    <t>Dobava i ugradnja podložnih i razdjelnih "L" inoks profila na spoju podova od keramičkih pločica i podova od epoksi premaza ili nivelirajućih podova, prag ulaznih vrata i sl. Obračun po dužnom metru.</t>
  </si>
  <si>
    <t xml:space="preserve">Na ovako pripremljenu podlogu polaže se homogena fleksibilna PVC podna obloga antibakterijskih i fungicidalnih karakteristika, s zaštitom koja pruža doživotnu zaštitu i otpornost na kiseline i lužine te značajno smanjuje troškove čišćenja i održavanja, u boji po izboru projektanta. </t>
  </si>
  <si>
    <t>Pod mora biti protuklizan (R9).</t>
  </si>
  <si>
    <t>Sve kompletno izvesti do potpune gotovosti za upotrebu. Obračun po m2 sukladno uputama proizvođača, osim sokla koji se obračunava po m1. Na sudaru poda s obodnim zidovima, bez obzira na obradu zida izvesti originalni holkel visine do 10 cm od traka istovjetnih podnoj oblozi.</t>
  </si>
  <si>
    <t>a) pod</t>
  </si>
  <si>
    <t xml:space="preserve">b) sokl </t>
  </si>
  <si>
    <t>Priprema podloge  strojno kugličnim sačmarenjem, brušenjem ili frezanjem. Priprema se izvodi u svrhu uklanjanja cementne skramice, ostatke ulja i nečistoća, komplet čišćenje, usisavanjem, a sve zbog potrebne prionjivosti podne obloge za podlogu (vlačna čvrstoća min. 1,5 N/mm). Sve postojeće pukotine potrebno je sanirati dvokomponentnom smolom. Kod nanošenja epoksida potrebno je poštivati kostruktivne dilatacije, najveće polje prostornih dilatacija je 25m2.
Dobava i ugradnja dvokomponentnog epoksidnog temeljnog premaza, primera. Nanosi se gletrom. Dok je još svjež, temeljni premaz se zasipava kvarcnim pijeskom granulacije 0,5 mm do punog zasićenja. Protukliznost R11.</t>
  </si>
  <si>
    <t>Dobava i ugradnja gumenog tepiha 4 mm na dvokomponentno ljepilo.
Dobava i ugradnja ljepila za zatvaranje pora gumenog tepiha.
Dobava i ugradnja obojane elastične poliuretanske smole u 1 sloju. 
Izvodi se prema uputama proizvođača. Boja prema izboru projektanta a prema izboru RAL karte.</t>
  </si>
  <si>
    <t xml:space="preserve">Završna zaštita  poliuretanskim  lakom u boji.
Obradu dilatacijskih reški izvesti, jednokomponentnom poliuretanskom brtvećom masom, prema uputama proizvođača.  
U cijenu uključiti sav rad i materijal. Obračun po m2 podne površine.       </t>
  </si>
  <si>
    <t>Sve isto kao i prethodna stavka samo protukliznost R9. Podovi spremišta opreme u podrumu i ostali prostori na katovima, izuzev sanitarnih čvorova.</t>
  </si>
  <si>
    <t xml:space="preserve">Dobava i ugradnja protuklizne policementne podne obloge na predhodno pripremljenu podlogu. Podna obloga minimalne debljine 4,5-6 mm. Premaz mora biti odgovarajuće tvrdoće, otporan na habanje, otapala, ulja, vodu i kemikalije. Sa obradom oko podnih elemenata opreme, bravarije i instalacija u cijeni. Bez obzira na oblik i veličinu plohe i prostorije. Temperatura potreban za vrijeme izvođenja je 10-35°C. Protuklizna podna policementna obloga se nanosi u 3 sloja slijedećim redoslijedom. Ugradnja prajmera sukladno uputstvu proizvođača ovisno o izmjerenoj vlazi u betonu kao temeljni premaz, posutog kvarcnim pjeskom granulacije 0,4 - 0,7 mm. </t>
  </si>
  <si>
    <t xml:space="preserve">Zatim ugradnja samonivelirajuće policementne mase poravnate na željenu debljinu od 3-4 mm. Posipanje agregata po odabiru projektanta na vlažnu površinu sve do njenog zasićenja (pri ćemu će se debljina policementnog sloja povećati oko 50 %). Postava završnog sloja koji s izljeva na površinu i ravnomjerno po njoj rasprostire. Završni sloj se mora postaviti kontinuirano po cijeloj površini kako bi se postigla jednolika tekstura, sjaj i boja. Podni sistem spreman za pješački promet do 96 sati nakon ugradnje zadnjeg sloja. Vatrootpornost klase Afl-s1 prema EN 13501-1, ili jednakovrijedno, protukliznost min. R9. Obračun po m2 tlocrtne površine, osim sokla koji se obračunava po m1. </t>
  </si>
  <si>
    <t>Sve isto kao i prethodna stavka samo protukliznost R11, u sanitarnim čvorovima.</t>
  </si>
  <si>
    <t xml:space="preserve">Izrada poda na stepenica, sve kao i prethodna stavka. Na rubovima ugraditi kutni inox profil te potom nanijeti samonivelirajući -  izravnavajući sloj. </t>
  </si>
  <si>
    <t xml:space="preserve">Pod se izvodi višeslojno prema uputama proizvođača. Na čela stepenice vertikalno nanijeti isti materijal u tankom sloju u debljini koliko to materijal dozvoljava. </t>
  </si>
  <si>
    <t>Pod mora biti otporan na mehanička i kemijska oštećenja, protuklizan (R-9). Vatrootpornost klase Afl-s1 prema EN 13501-1, ili jednakovrijedno</t>
  </si>
  <si>
    <t>Dobava i izrada te ugradba kompozitnog sportskog poda u velikoj i maloj dvorani. Pod treba biti prema atestu DIN 18032/2, EN 13904, FIBA. Prvo nanijeti masu za izravnanje - samonivelirajući sloj u dva nanosa na već suhi (max dozvoljena vlažnost estriha prema DIN 18560 je 3 % CM - ), očišćeni i predpremazom obrađeni cementni estrih. Izravnavajući sloj strojno prebrusiti, te očistiti od prašine (usisati).</t>
  </si>
  <si>
    <t>Na tako pripremljenu površinu lijepi se prefabricirana gumena podloga 10mm. Na gumenu podlogu u nekoliko premaza nanijeti samonivelirajuću masu i na tu podlogu akrilni završni premaz. Na to se po posebnim nacrtima ucrtavaju linije pojedinih igrališta.</t>
  </si>
  <si>
    <t>Na očišćeni suhi estrih (maksimalna dozvoljena vlažnost prema DIN 186502%) predmazom pripremiti te nanijeti izravnavajući sloj u dva nanosa.</t>
  </si>
  <si>
    <t>Na ovako pripremljenu podlogu dobava i postava trajno antistatične tekstilne podne obloge u rolama 400/200 cm širine.</t>
  </si>
  <si>
    <t>Dobava i ugradba Al profila na mjestima različite završne podne obloge, te promjene visine podnih ploha. Obračun po dužnom metru.</t>
  </si>
  <si>
    <t>Bojenje svih zidova i stropova akrilnim premazom specijalnom bojom na bazi otopine poliakrilatne smole u organskim otapalima,  otpornom na habanje, agresivno održavanje i koja ne stvara statički elektricitet. Antistatički i antibakteriološki akrilni premaz.</t>
  </si>
  <si>
    <t>Bojenje zidova i stropa okna lifta disperzivnom bojom s potrebnim predradnjama.</t>
  </si>
  <si>
    <t>Dobava materijala i montaža pregradnih stijena gips kartonskim pločama, a izvodi se na slijedeći način:</t>
  </si>
  <si>
    <t>~ montaža dvostruke pocinčane metalne potkonstrukcije iz CW i UW profila 50 mm, razmak profila do 65 cm. Profili spajani preko zvučno izolirajuće trake. Ugraditi okvire za vrata gdje je to nacrtima naznačeno.</t>
  </si>
  <si>
    <t>~ montaža sa svake strane po dva sloja gips kartonskih ploča debljine 2x1,25 cm. Unutar stijene montirati s obje strane po sloj meke kamene vune nazivne gustoće 30kg/m3, debljine 5 cm. Prije zatvaranja stijene izvođač instalacija treba položiti svoje instalacije.</t>
  </si>
  <si>
    <t xml:space="preserve">~ za kliznu pregradu u zid </t>
  </si>
  <si>
    <t>~ pregradni zid debljine 10 cm</t>
  </si>
  <si>
    <t>Izvedba vatrootpornih pregradnih stijena od gips-kartonskih ploča ukupne debljine 205 mm. Visina stijena do 4 m. Potkonstrukcija sidrena u ab konstrukciju dolje i gore. Izvesti obostrano obložene vatrootpornim GKF pločama deb. 2x12,5 mm (sa svake strane), sa ispunom ploča mineralne vune ukupne deb. 12 cm, uključivo dvostruka nosiva potkonstrukcija tipskih pocinčanih CW i UW (serija 75 mm) profila i brtvljenje spojeva sa susjednim plohama. Po postavi treba spojeve ploča gletati odgovarajućom masom i vidljive plohe zida premazati odgovarajućom impregnacijom (u cijeni) za završnu obradu bojanjem (bojanje u posebnoj stavci soboslikarskih radova). Stijena izdržljivosti na požar F90. Po m2.</t>
  </si>
  <si>
    <t>Dobava materijala te izvedba raznih maski (ugradbeni vodokotlići i sl.), oblaganje instalacija i sl.  impregniranim gips-kartonskim pločama d=2x12,5 mm. Stavka obuhvaća ugradnju potrebne potkonstrukcije od pocinčanih čeličnih profila i rubnih L profila za kutove. Površina se obrađuje do stanja koje je pogodno za ličenje. Obračun po m2 izvedene obloge do potpune gotovosti.</t>
  </si>
  <si>
    <t xml:space="preserve">Nabava i montaža spuštenog stropa od mineralnih ploča presvučenih apsorpcijskom tkaninom sistem F2 (montažno/demontažnog). </t>
  </si>
  <si>
    <t xml:space="preserve">Dimenzije ploča su 300 x 1500 (2500), debljine 19 mm. </t>
  </si>
  <si>
    <t xml:space="preserve">Potkonstrukcija je sakrivena po dužoj strani ploče (profili 19 / 75 mm) i oslanja se na glavne L - profile, koji idu u pravcu kraćeg ruba ploče. Potkonstrukcija je spuštena oko 20-25 cm. Standardne ploče u bijeloj boji, sa sakrivenim i zamjenjivim / ravnim rubom (AW / SK), polažu se u čeličnu potkonstrukciju. </t>
  </si>
  <si>
    <t xml:space="preserve">U jediničnu cijenu je uključen rubni kutni C-SRW - profil 20/20/20/20*0,7 mm (1,0 duž.m/m²) za oslanjanje rubnih ploča. </t>
  </si>
  <si>
    <t xml:space="preserve">Strop izvesti prema uputama proizvođača. </t>
  </si>
  <si>
    <t>Obračun po m2 postavljenog stropa.</t>
  </si>
  <si>
    <t xml:space="preserve">prostori : hodnici </t>
  </si>
  <si>
    <t xml:space="preserve">Nabava i montaža spuštenog metalnog stropa. </t>
  </si>
  <si>
    <t xml:space="preserve">Ploče su bijele boje ral 9010, glatke pune površine dim. 600x600x0,6 mm. </t>
  </si>
  <si>
    <t>Rubovi ploča su sa zakošenjem od 3mm.</t>
  </si>
  <si>
    <t>Potkonstrukciju čine čelični pocinčani profili u dva nivoa i ona je skrivena.</t>
  </si>
  <si>
    <t xml:space="preserve">Visina spuštanja stropa je oko 20-25 cm.  </t>
  </si>
  <si>
    <t>U jediničnu cijenu je uključen rubni kutni U - profil 12 x 40 x 12 mm (0,9 duž.m/m²) za oslanjanje rubnih ploča.</t>
  </si>
  <si>
    <t xml:space="preserve">prostori: vjetrobrana </t>
  </si>
  <si>
    <t xml:space="preserve">Ploče su bijele boje ral 9010, glatke pune površine dim. (1200) 600x600x0,6 mm. </t>
  </si>
  <si>
    <t xml:space="preserve">prostori: tehničke prostorije kuhinje </t>
  </si>
  <si>
    <t>Nabava i montaža akustičnoga spuštenoga stropa od perforirane mineralne ploče, presvučene apsorpcijskom tkaninom, sistem SF skrivene potkonstrukcije u bijeloj boji ral 9010, dimenzije ploče su 600x600 (1200), debljine 24 mm. Glatke ploče u bijeloj boji, s rubom SF/SF. Rubne ploče se oslanjaju na kaskadni rubni profil C-SRW SF dim. 20/20/12/20 mm. Visina spuštanja stropa  je oko 20-25 cm.</t>
  </si>
  <si>
    <t>Ploče su otporne na relativnu zračnu vlagu do 95%.</t>
  </si>
  <si>
    <t>Prostori: učionice, kabineti, zbornica, soba pedagoga i sl.</t>
  </si>
  <si>
    <t xml:space="preserve">U jediničnu cijenu je uključen rubni kutni L – profil 19 x 24 mm (0,6 duž.m/m²) za oslanjanje rubnih ploča. </t>
  </si>
  <si>
    <t>prostori : popratni prostori (sanitarije, spremišta i sl.)</t>
  </si>
  <si>
    <t xml:space="preserve">Nabava i montaža spuštenog stropa zvučnoapsorpcijskim pločama potpuno skrivene potkonstrukcije. Standardne ploče od drvene prešane vune vezane magnezitom u svijetloj boji po ral-u. Dimenzije 600x600 i debljine 35 mm, rub VK-10 (montažno/demontažan). </t>
  </si>
  <si>
    <t>Sakrivena čelična potkonstrukcija T35/38, od glavnih i sekundarnih profila, spuštena je oko 50 cm.</t>
  </si>
  <si>
    <t>Prostori: biblioteka, glazbena učionica</t>
  </si>
  <si>
    <t>Nabava i montaža spuštenog stropa zvučnoapsorpcijskim pločama. Ploče su izrađene od finih drvenih vlakana povezanih magnezitom, višebojne po ralu. Dimenzije ploča su 1200x600 mm, debljine 25 mm s akustičnim slojem. Potkonstrukciju od dva nivoa čine pocinčani CD 27x60x27x0,6 mm i  UD 28x27x0,6 mm - profili. Razmak primarnih CD profila je 90 cm, sekundarnih profila je 60 cm, CD - profili su nonius – ovjesima pričvršćeni na primarnu konstrukciju u razmaku od 105 cm. Visina spuštanja potkonstrukcije je  20 cm, na koju se pričvršćuju ploče. Rubovi ploča su oboreni (AK-01). Za pričvrščivanje ploča koriste se specijalni vijci u boji ploča.</t>
  </si>
  <si>
    <t>Prostori: blagovaonica</t>
  </si>
  <si>
    <t>Nabava i montaža zidnih zvučnoapsorpcijskih obloga iznad visine 2 m od poda, otpornima na udar loptom, na odgovarajućoj potkonstrukciji. Ploče su izrađene od finih drvenih vlakana povezanih  magnezitom, boja po ral-u, prema odabiru projektanta (debljina vlakana 1,0 mm). Dimenzije ploča su 1200x600 mm, debljine 35 mm. Potkonstrukciju čine drveni profili od 3 x 5 cm u razmaku od 60 cm u horizontali i  sekundarni profili od 3 x 5 cm u vertikali u razmaku od 30 cm. Rubovi ploča su oboreni (AK-01). Za pričvrščivanje ploča koriste se specijalni vijci u boji ploča. Vanjske rubove (oko stupova i zidova) izvesti zaobljeno cca r= 5 cm zbog zaštite od udaraca. U cijenu su uračunate i  završne letvice. Sve prema dogovoru s projektantom.
Ploče su svrstane u klasu apsorbera „B“, postojanost na relativnu vlagu zraka do 95%, klasa zapaljivosti A2 s1 d0 - nezapaljivih građevinskih materijala - prema EN 13501-1 ili jednakovrijedno. U cijenu uključena i cijevna skela u dvorani.</t>
  </si>
  <si>
    <t>Obračun po m2 postavljene zidne obloge.</t>
  </si>
  <si>
    <t>Prostori: sportska dvorana</t>
  </si>
  <si>
    <t>Obračun po m2 postavljene stropne obloge.</t>
  </si>
  <si>
    <t>Prostori: dvorane</t>
  </si>
  <si>
    <t>Dobava materijala i izvedba revizija u spuštenom stropu dim. do 60x60 za pristup instalacijama. Obračun po komadu izvedene revizije do potpune gotovosti.</t>
  </si>
  <si>
    <t>Izvedba vatrootpornih obloga od gips-kartonskih ploča oko elektroormara. Izvesti vatrootpornim GKF pločama deb. 2x12,5 mm (sa svake strane), uključivo nosiva potkonstrukcija tipskih pocinčanih CW i UW profila i brtvljenje spojeva sa susjednim plohama. Po postavi treba spojeve ploča gletati odgovarajućom masom i vidljive plohe zida premazati odgovarajućom impregnacijom (u cijeni) za završnu obradu bojanjem (bojanje u posebnoj stavci soboslikarskih radova). Stijena izdržljivosti na požar F90.
Obračun po komadu ormara koje treba obložiti.</t>
  </si>
  <si>
    <t>a) natpisi za učionice, kabinete i sl, slova veličine 2m</t>
  </si>
  <si>
    <t>Natpis: "OSNOVNA ŠKOLA MONTOVJERNA". Veličinu i tekst u dogovoru s investitorom i projektantom.</t>
  </si>
  <si>
    <t>Dobava i ugradnja flos roleta za zamračenje od platificiranog sitno perforiranog materijala, u klasi negorivosti B1. U boji po izboru projektanta.</t>
  </si>
  <si>
    <t xml:space="preserve"> - veličina otvora 1060x280</t>
  </si>
  <si>
    <t xml:space="preserve"> - veličina otvora 700x300</t>
  </si>
  <si>
    <t xml:space="preserve"> - veličina otvora 680x180</t>
  </si>
  <si>
    <t xml:space="preserve"> - veličina otvora 3840x250</t>
  </si>
  <si>
    <t xml:space="preserve"> - veličina otvora 150x150</t>
  </si>
  <si>
    <t xml:space="preserve"> - veličina otvora 180x180</t>
  </si>
  <si>
    <t xml:space="preserve"> - veličina otvora 200x200</t>
  </si>
  <si>
    <t xml:space="preserve"> - veličina otvora 100x100</t>
  </si>
  <si>
    <t>Dobava i postava oglasne ploče - slobodnostojeći stalak, tipske proizvodnje s rasvjetom dim. 150x205 cm, na pločama, s ispunom od Forexa, završna obrada aluminij, kompletno</t>
  </si>
  <si>
    <t>Dobava i postava kutne zaštite na aluminijskom nosaču</t>
  </si>
  <si>
    <t>zaštita kuteva od jakih udaraca, za visokoprometna područja</t>
  </si>
  <si>
    <t>zaštita za kut od 90°</t>
  </si>
  <si>
    <t>Širina krila 60 mm (unutarnja mjera)</t>
  </si>
  <si>
    <t>Debljina 2,5 mm</t>
  </si>
  <si>
    <t>Duljina 1,30 m, 2,00 m ili 4,00 m</t>
  </si>
  <si>
    <t>Površina od glatkog PVC-a</t>
  </si>
  <si>
    <t>Završne kapice na krajevima</t>
  </si>
  <si>
    <t>Postava: aluminijski kontinuirani nosač učvršćuju se vijcima na zid, a na njih se postavlja PVC profil</t>
  </si>
  <si>
    <t>Dobava materijala i ugradba protupožarnih brtvi vatrootpornosti 90 minuta na mjestima prolaza instalacija iz jedne požarne zone u drugu. Veličina prodora do 0,10 m2 zatvara se pjenom.</t>
  </si>
  <si>
    <t>Isto kao prethodna stavka, samo protupožarni aparati tip S-6</t>
  </si>
  <si>
    <t>Isto kao prethodna stavka, samo protupožarni aparat za strojarnicu tip CO2 5</t>
  </si>
  <si>
    <t>Dobava i postava pločica za vrata (ili zid) sa mogućnošću mijenjana imena i naziva djelatnosti u prostoriji. Plastificirani aluminij, veličina 156 x 104 mm.</t>
  </si>
  <si>
    <t>Dobava i postava pločica za vrata sa  natpisom prostorije (strojarnica, kabinet i sl.). Veličina pločice 200 x 50 mm, puni natpis i tip slova te boja pločice u dogovoru sa projektantom na za to određeno mjesto kontejnera za smeće zapremine 1,50 m3.</t>
  </si>
  <si>
    <t>Dobava i postava otirača - omčaste PVC prostirke s poleđinom. Tip prostirke predviđen za veliki promet (1500 - 5000 prelazaka/dan) u vanjskom prostoru. Otirači se postavljaju ispred ulaza. Tlocrtna veličina otirača - cca 630x250 cm (mjere obvezno provjeriti na objektu!).</t>
  </si>
  <si>
    <t>Dobava i ugradnja opločenja ravnog prohodnog krova betonskim pločama dimenzija min. 40x40x5 cm, siva rustik/pjeskarena. Ploče postaviti na gumenim podmetačima.</t>
  </si>
  <si>
    <t xml:space="preserve">Ovisno o željenoj širini fuga i ujednačenosti podloge koristiti odgovarajuće podmetače.
Podmetače postavljati na HI podlogu u padu. Postavljeni podmetači tvore križna mjesta na pločama te omogućavaju zadržavanje potrebne širine fuga.
Obračun po m2 podne obloge sa svim potrebnim radom i materijalom do finalne gotovosti. </t>
  </si>
  <si>
    <t>Dobava i polaganje daščanog poda na ravnom prohodnom krovu. Ploče postaviti na gumenim podmetačima.</t>
  </si>
  <si>
    <t>Na podmetače polagati podnice izrađene od drvenih vlakana i propilena širine 140 mm i debljine 25 mm, sa odgovarajućim i međusobnim razmakom i odmakom od zidova radi rada  materijala.</t>
  </si>
  <si>
    <t>Dobava materijala i ugradnja gumene antistres podloge na dijelu ravnog prohodnog krova, na gumenim podmetačima.</t>
  </si>
  <si>
    <t xml:space="preserve">Gumena antistres podloga kao predgotovljen proizvod postavlja se na završni sloj ravnog prohodnog krova. U cijenu uključen razdjelni sloj geotektstila. </t>
  </si>
  <si>
    <t>Prije ugradnje potrebno je uvjerenje o kvaliteti predati nadzornom inženjeru, te nakon njegovog odobrenja pristupiti ugradnji.</t>
  </si>
  <si>
    <t>Rad obuhvaća:</t>
  </si>
  <si>
    <t>‐ dobavu i prijevoz na mjesto ugradnje zaštitne gumene podloge</t>
  </si>
  <si>
    <t>‐ ugradnju prema uputama proizvođača</t>
  </si>
  <si>
    <t>Obračun po m² izvedene podloge</t>
  </si>
  <si>
    <t>‐ antistres gumena podloga debljine 5 cm</t>
  </si>
  <si>
    <t>Dobava materijala te izrada slojeva "zelenog" krova u betonskim žardinjerama (AB žardinjere su dio zasebne stavke). Ispuna žardinjera se sastoji od slojeva:</t>
  </si>
  <si>
    <t>a) drenažno-akumulacijske ploče, procjedni sloj, perforirane plastične kadice 5 cm</t>
  </si>
  <si>
    <t>b) PP/PES filc (geotekstil), 1x 0,25 cm</t>
  </si>
  <si>
    <t>c) supstrat - vegetacijski sloj za intezivno/ekstezivno/ ozelenjavanje (trava i nisko raslinje)  20 cm</t>
  </si>
  <si>
    <t xml:space="preserve">Dobava materijala i opločenje zidova u inv. sanitarijama i ostalim prostorijama gdje se polažu podne ker.pločice. Opločenje glaziranim keramičkim pločicama prve klase. Pločice se polažu lijepljenjem. Veličina pločica i širina fuge po izboru projektanta. Visina opločenja do stropa. Keramičke pločice I klase, odabire investitor (nabavna cijena pločica od 120kn/m2 do 180kn/m2) i to kolekciju i boju. Pločice se polažu ljepljenjem fleksibilnim ljepilom na podlogu (žbukana), po sistemu "reška na rešku" s otvorenim reškama 3 mm zapunjenim specijalnom, perivom masom za fugiranje, u boji po odabiru naručitelja. Zbog boljeg prianjanja pločica podlogu prethodno premazati adekvatnim impregnacijskim PRIMER-om što ulazi u cijenu. </t>
  </si>
  <si>
    <t>Dobava materijala i izvedba popločenja atrija s prefabriciranim betonskim pločama, koje su završno obrađene protuklizno,  dimenzije  40x160 cm, s čeonom pločom visine 15 cm, debljine cca 10 cm. 
Uključivo: dobava, dostava i strojna ugradnja  ploča na pripremljeno, AB površinu. Elementi se polažu u sloj pijeska debljine 4 cm (uključeno u cijenu). Izvedba i zapunjavanje fuga u širinama prema projektu uključiva u cijeni. Obračun po m2 obrađene površine.</t>
  </si>
  <si>
    <t>DIZALO</t>
  </si>
  <si>
    <t>Izrada, dobava, montaža i puštanje u pogon električnog dizala na užad.</t>
  </si>
  <si>
    <r>
      <rPr>
        <b/>
        <sz val="10"/>
        <rFont val="Arial"/>
        <family val="2"/>
        <charset val="238"/>
      </rPr>
      <t>Vrsta dizala:</t>
    </r>
    <r>
      <rPr>
        <sz val="10"/>
        <rFont val="Arial"/>
        <family val="2"/>
        <charset val="238"/>
      </rPr>
      <t xml:space="preserve"> osobno</t>
    </r>
  </si>
  <si>
    <r>
      <rPr>
        <b/>
        <sz val="10"/>
        <rFont val="Arial"/>
        <family val="2"/>
        <charset val="238"/>
      </rPr>
      <t>Pogonsko postrojenje:</t>
    </r>
    <r>
      <rPr>
        <sz val="10"/>
        <rFont val="Arial"/>
        <family val="2"/>
        <charset val="238"/>
      </rPr>
      <t xml:space="preserve"> sinkroni električni bezreduktorski “ECO DISCTM”
PMSM  ( Permanent Magnet Synchronous Motor –“sinkroni motor s permanentnim magnetima” ) snage 3,7 kW
</t>
    </r>
  </si>
  <si>
    <r>
      <rPr>
        <b/>
        <sz val="10"/>
        <rFont val="Arial"/>
        <family val="2"/>
        <charset val="238"/>
      </rPr>
      <t>Nosivost:</t>
    </r>
    <r>
      <rPr>
        <sz val="10"/>
        <rFont val="Arial"/>
        <family val="2"/>
        <charset val="238"/>
      </rPr>
      <t xml:space="preserve"> 630 kg ili 8 osoba</t>
    </r>
  </si>
  <si>
    <r>
      <rPr>
        <b/>
        <sz val="10"/>
        <rFont val="Arial"/>
        <family val="2"/>
        <charset val="238"/>
      </rPr>
      <t>Brzina:</t>
    </r>
    <r>
      <rPr>
        <sz val="10"/>
        <rFont val="Arial"/>
        <family val="2"/>
        <charset val="238"/>
      </rPr>
      <t xml:space="preserve"> 1,0 m/s frekvencijski regulirana</t>
    </r>
  </si>
  <si>
    <r>
      <rPr>
        <b/>
        <sz val="10"/>
        <rFont val="Arial"/>
        <family val="2"/>
        <charset val="238"/>
      </rPr>
      <t>Visina dizanja</t>
    </r>
    <r>
      <rPr>
        <sz val="10"/>
        <rFont val="Arial"/>
        <family val="2"/>
        <charset val="238"/>
      </rPr>
      <t>: 10,50 m</t>
    </r>
  </si>
  <si>
    <r>
      <rPr>
        <b/>
        <sz val="10"/>
        <rFont val="Arial"/>
        <family val="2"/>
        <charset val="238"/>
      </rPr>
      <t>Broj stanica/ulaza:</t>
    </r>
    <r>
      <rPr>
        <sz val="10"/>
        <rFont val="Arial"/>
        <family val="2"/>
        <charset val="238"/>
      </rPr>
      <t xml:space="preserve"> 4 - ulaz na istoj strani</t>
    </r>
  </si>
  <si>
    <r>
      <rPr>
        <b/>
        <sz val="10"/>
        <color indexed="8"/>
        <rFont val="Arial"/>
        <family val="2"/>
        <charset val="238"/>
      </rPr>
      <t>Vrsta  upravljanja</t>
    </r>
    <r>
      <rPr>
        <sz val="10"/>
        <color indexed="8"/>
        <rFont val="Arial"/>
        <family val="2"/>
        <charset val="238"/>
      </rPr>
      <t>: mikroprocesorsko, simplex – sabirno, požarni režim rada</t>
    </r>
  </si>
  <si>
    <t>Signalizacija na glavnoj postaji:</t>
  </si>
  <si>
    <t>KSI/KSH280, optički signal potvrde prijema poziva, digitalni optički pokazivač položaja kabine i strelice smjera daljnje vožnje, zvučni signal dolaska kabine u stanicu</t>
  </si>
  <si>
    <t>Signalizacija na ostaloj postaji:</t>
  </si>
  <si>
    <t>KSI/KSH280, optički signal potvrde prijema poziva digitalni optički pokazivač položaja kabine i strelice smjera daljnje vožnje, zvučni signal dolaska kabine u stanicu</t>
  </si>
  <si>
    <t>Signalizacija u kabini:</t>
  </si>
  <si>
    <t>KSC280, optički signal potvrde prijema naredbe, digitalni optički pokazivač položaja kabine i strelice smjera daljnje vožnje, govorna veza, zvučni signal preopterećenja kabine, zvučni signal “alarm”, dvosmjerna komunikacija sa spasilačkom službom (telealarm – analogna telefonska linija)</t>
  </si>
  <si>
    <r>
      <t xml:space="preserve">Instalacija: </t>
    </r>
    <r>
      <rPr>
        <sz val="10"/>
        <color indexed="8"/>
        <rFont val="Arial"/>
        <family val="2"/>
        <charset val="238"/>
      </rPr>
      <t>za unutarnji/suhi prostor</t>
    </r>
  </si>
  <si>
    <r>
      <rPr>
        <b/>
        <sz val="10"/>
        <color indexed="8"/>
        <rFont val="Arial"/>
        <family val="2"/>
        <charset val="238"/>
      </rPr>
      <t>Napon pogonskog  el. motora:</t>
    </r>
    <r>
      <rPr>
        <sz val="10"/>
        <color indexed="8"/>
        <rFont val="Arial"/>
        <family val="2"/>
        <charset val="238"/>
      </rPr>
      <t xml:space="preserve"> 3 x 400 / 230 V , 50 Hz</t>
    </r>
  </si>
  <si>
    <r>
      <t xml:space="preserve">Napon upravljanja: </t>
    </r>
    <r>
      <rPr>
        <sz val="10"/>
        <color indexed="8"/>
        <rFont val="Arial"/>
        <family val="2"/>
        <charset val="238"/>
      </rPr>
      <t xml:space="preserve">24 V </t>
    </r>
  </si>
  <si>
    <t>Vozno okno:</t>
  </si>
  <si>
    <t>- širina: 1630 mm</t>
  </si>
  <si>
    <t>- dubina: 1800 mm</t>
  </si>
  <si>
    <t>- dubina jame: 1100 mm</t>
  </si>
  <si>
    <t>- nadvišenje: 3500 mm</t>
  </si>
  <si>
    <t>- vrsta: dvokrilna automatska teleskopska</t>
  </si>
  <si>
    <t>- širina: B =  900 mm</t>
  </si>
  <si>
    <t>- visina: H = 2100 mm</t>
  </si>
  <si>
    <t xml:space="preserve">- materijal: čelični  lim </t>
  </si>
  <si>
    <t xml:space="preserve">- završna obrada: nehrđajući čelični lim </t>
  </si>
  <si>
    <t>- vatrootpornost: EI90 prema HRN EN 81-58</t>
  </si>
  <si>
    <t>Kabina dizala:</t>
  </si>
  <si>
    <t>- širina: 1100 mm</t>
  </si>
  <si>
    <t>- visina: 2200 mm</t>
  </si>
  <si>
    <t>- izvedba: čelična konstrukcija</t>
  </si>
  <si>
    <t xml:space="preserve">- završna obrada:- stranice : nehrđajući čelični lim
- prednja stijena: nehrđajući čelični lim 
- strop : nehrđajući čelični lim
- pod : lokalno – izvodi Naručitelj
</t>
  </si>
  <si>
    <t>- oprema: rukohvat, ogledalo, ventilator</t>
  </si>
  <si>
    <t>- rasvjeta: fluorescentna ili LED diode</t>
  </si>
  <si>
    <t>- nužna rasvjeta: iz  nezavisnog izvora</t>
  </si>
  <si>
    <t xml:space="preserve">- okvir kabine: za  ovjes 2:1, nosivost dizala 630 kg i  
brzinu vožnje 1,0 m/s  
</t>
  </si>
  <si>
    <t xml:space="preserve">- zahvatna naprava: s  postupnim  djelovanjem  </t>
  </si>
  <si>
    <t>Vrata kabine:</t>
  </si>
  <si>
    <t xml:space="preserve">- vrsta: dvokrilna automatska teleskopska </t>
  </si>
  <si>
    <t xml:space="preserve">- širina: B =  900 mm </t>
  </si>
  <si>
    <t xml:space="preserve">- materijal: čelični  lim  </t>
  </si>
  <si>
    <t>- završna obrada: nehrđajući čelični lim</t>
  </si>
  <si>
    <t>- osiguranje: svjetlosna zavjesa</t>
  </si>
  <si>
    <r>
      <t xml:space="preserve">Ovjes kabine: </t>
    </r>
    <r>
      <rPr>
        <sz val="10"/>
        <color indexed="8"/>
        <rFont val="Arial"/>
        <family val="2"/>
        <charset val="238"/>
      </rPr>
      <t>2:1</t>
    </r>
  </si>
  <si>
    <r>
      <t xml:space="preserve">Protuuteg: </t>
    </r>
    <r>
      <rPr>
        <sz val="10"/>
        <color indexed="8"/>
        <rFont val="Arial"/>
        <family val="2"/>
        <charset val="238"/>
      </rPr>
      <t>čelična konstrukcija s elementima za ispunu</t>
    </r>
  </si>
  <si>
    <r>
      <t xml:space="preserve">Vodilice  kabine: </t>
    </r>
    <r>
      <rPr>
        <sz val="10"/>
        <color indexed="8"/>
        <rFont val="Arial"/>
        <family val="2"/>
        <charset val="238"/>
      </rPr>
      <t>svijetlo  vučeni  “ T “  profil  T82-1/B</t>
    </r>
  </si>
  <si>
    <r>
      <t xml:space="preserve">Vodilice  protuutega: </t>
    </r>
    <r>
      <rPr>
        <sz val="10"/>
        <color indexed="8"/>
        <rFont val="Arial"/>
        <family val="2"/>
        <charset val="238"/>
      </rPr>
      <t>“ HT “  profil  HT60-15</t>
    </r>
  </si>
  <si>
    <r>
      <t xml:space="preserve">Konzole i pribor za učvršćenje vodilica kabine i protuutega: </t>
    </r>
    <r>
      <rPr>
        <sz val="10"/>
        <color indexed="8"/>
        <rFont val="Arial"/>
        <family val="2"/>
        <charset val="238"/>
      </rPr>
      <t>specijalna  izvedba za prihvat horizontalnih sila</t>
    </r>
  </si>
  <si>
    <r>
      <t xml:space="preserve">Smještaj  strojarnice  dizala: </t>
    </r>
    <r>
      <rPr>
        <sz val="10"/>
        <color indexed="8"/>
        <rFont val="Arial"/>
        <family val="2"/>
        <charset val="238"/>
      </rPr>
      <t>dizalo bez strojarnice</t>
    </r>
  </si>
  <si>
    <r>
      <t xml:space="preserve">Smještaj pogonskog  stroja: </t>
    </r>
    <r>
      <rPr>
        <sz val="10"/>
        <color indexed="8"/>
        <rFont val="Arial"/>
        <family val="2"/>
        <charset val="238"/>
      </rPr>
      <t>na vodilici u vrhu voznog okna</t>
    </r>
    <r>
      <rPr>
        <b/>
        <sz val="10"/>
        <color indexed="8"/>
        <rFont val="Arial"/>
        <family val="2"/>
        <charset val="238"/>
      </rPr>
      <t xml:space="preserve"> </t>
    </r>
  </si>
  <si>
    <r>
      <t xml:space="preserve">Čelična  užad: </t>
    </r>
    <r>
      <rPr>
        <sz val="10"/>
        <color indexed="8"/>
        <rFont val="Arial"/>
        <family val="2"/>
        <charset val="238"/>
      </rPr>
      <t>4 užadi  promjera 8 mm</t>
    </r>
  </si>
  <si>
    <r>
      <rPr>
        <b/>
        <sz val="10"/>
        <rFont val="Arial"/>
        <family val="2"/>
        <charset val="238"/>
      </rPr>
      <t>Grupa upravljanja za simplex</t>
    </r>
    <r>
      <rPr>
        <sz val="10"/>
        <rFont val="Arial"/>
        <family val="2"/>
        <charset val="238"/>
      </rPr>
      <t xml:space="preserve"> – sabirno upravljanje, požarni režim rada</t>
    </r>
  </si>
  <si>
    <t>Izrada, dobava, montaža i puštanje u pogon elektromotorne platforme za prijevoz osoba smanjene pokretljivosti.</t>
  </si>
  <si>
    <t xml:space="preserve">- vrsta platforme: invalidska </t>
  </si>
  <si>
    <t>- pogon platforme: asinkroni motor sa reduktorom i lančanicima</t>
  </si>
  <si>
    <t>- nazivna nosivost platforme: 300 kg</t>
  </si>
  <si>
    <t>- nazivna brzina vožnje: 0,11 m/s</t>
  </si>
  <si>
    <t>- visina dizanja: 2,80 m</t>
  </si>
  <si>
    <t>- napon napajanja: 3x380 (V), 50 (Hz)</t>
  </si>
  <si>
    <t>- broj postaja: 2</t>
  </si>
  <si>
    <t>- broj ulaza: 2 - kabina prolazna pod 180°</t>
  </si>
  <si>
    <t>- vrsta upravljanja: pomoću ključa I tipkala</t>
  </si>
  <si>
    <t>- instalacija: za vanjski prostor</t>
  </si>
  <si>
    <t>vozno okno:</t>
  </si>
  <si>
    <t>- širina: 1050 mm</t>
  </si>
  <si>
    <t>- dubina: 1400 mm</t>
  </si>
  <si>
    <r>
      <t xml:space="preserve">dimenzije platforme: </t>
    </r>
    <r>
      <rPr>
        <sz val="10"/>
        <color indexed="8"/>
        <rFont val="Arial"/>
        <family val="2"/>
        <charset val="238"/>
      </rPr>
      <t>950 x 1350 mm</t>
    </r>
  </si>
  <si>
    <t xml:space="preserve">vrata voznog okna: </t>
  </si>
  <si>
    <t xml:space="preserve">- tip i način otvaranja: jednokrilna okretna, ručno posluživana </t>
  </si>
  <si>
    <t>- širina: 900 mm</t>
  </si>
  <si>
    <t>- visina: 1175 mm</t>
  </si>
  <si>
    <r>
      <t xml:space="preserve">snaga elektromotora: </t>
    </r>
    <r>
      <rPr>
        <sz val="10"/>
        <color indexed="8"/>
        <rFont val="Arial"/>
        <family val="2"/>
        <charset val="238"/>
      </rPr>
      <t>1.5 kW</t>
    </r>
  </si>
  <si>
    <t>VERTIKALNI TRANSPORT UKUPNO:</t>
  </si>
  <si>
    <t xml:space="preserve"> </t>
  </si>
  <si>
    <t>VERTIKALNI TRANSPORT</t>
  </si>
  <si>
    <t>1/</t>
  </si>
  <si>
    <t>10.1.</t>
  </si>
  <si>
    <t>10.2.</t>
  </si>
  <si>
    <t>11.4.</t>
  </si>
  <si>
    <t>11.5.</t>
  </si>
  <si>
    <t>11.6.</t>
  </si>
  <si>
    <t>11.7.</t>
  </si>
  <si>
    <t>11.8.</t>
  </si>
  <si>
    <t>11.9.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</si>
  <si>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</si>
  <si>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</si>
  <si>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</si>
  <si>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</si>
  <si>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</si>
  <si>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</si>
  <si>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</si>
  <si>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</si>
  <si>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</si>
  <si>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</si>
  <si>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</si>
  <si>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</si>
  <si>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</si>
  <si>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</si>
  <si>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</si>
  <si>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</si>
  <si>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</si>
  <si>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</si>
  <si>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</si>
  <si>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</si>
  <si>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</si>
  <si>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</si>
  <si>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</si>
  <si>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</si>
  <si>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</si>
  <si>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</si>
  <si>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</si>
  <si>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11.37.</t>
  </si>
  <si>
    <t>11.38.</t>
  </si>
  <si>
    <t>11.39.</t>
  </si>
  <si>
    <t>11.40.</t>
  </si>
  <si>
    <t>11.41.</t>
  </si>
  <si>
    <t>11.42.</t>
  </si>
  <si>
    <t>11.43.</t>
  </si>
  <si>
    <t>11.44.</t>
  </si>
  <si>
    <t>11.45.</t>
  </si>
  <si>
    <t>11.46.</t>
  </si>
  <si>
    <t>11.47.</t>
  </si>
  <si>
    <t>11.48.</t>
  </si>
  <si>
    <t>11.49.</t>
  </si>
  <si>
    <t>11.50.</t>
  </si>
  <si>
    <t>11.51.</t>
  </si>
  <si>
    <t>11.52.</t>
  </si>
  <si>
    <t>11.53.</t>
  </si>
  <si>
    <t>11.54.</t>
  </si>
  <si>
    <t>11.55.</t>
  </si>
  <si>
    <t>11.56.</t>
  </si>
  <si>
    <t>11.57.</t>
  </si>
  <si>
    <t>11.58.</t>
  </si>
  <si>
    <t>11.59.</t>
  </si>
  <si>
    <t>11.60.</t>
  </si>
  <si>
    <t>11.61.</t>
  </si>
  <si>
    <t>11.62.</t>
  </si>
  <si>
    <t>11.63.</t>
  </si>
  <si>
    <t>11.64.</t>
  </si>
  <si>
    <t>11.65.</t>
  </si>
  <si>
    <t>11.66.</t>
  </si>
  <si>
    <t>11.67.</t>
  </si>
  <si>
    <t>11.68.</t>
  </si>
  <si>
    <t>12.1.</t>
  </si>
  <si>
    <t>12.2.</t>
  </si>
  <si>
    <t>12.3.</t>
  </si>
  <si>
    <t>12.4.</t>
  </si>
  <si>
    <t>12.5.</t>
  </si>
  <si>
    <t>12.6.</t>
  </si>
  <si>
    <t>12.7.</t>
  </si>
  <si>
    <t>12.8.</t>
  </si>
  <si>
    <t>12.9.</t>
  </si>
  <si>
    <t>12.10.</t>
  </si>
  <si>
    <t>12.11.</t>
  </si>
  <si>
    <t>12.12.</t>
  </si>
  <si>
    <t>12.13.</t>
  </si>
  <si>
    <t>12.14.</t>
  </si>
  <si>
    <t>12.15.</t>
  </si>
  <si>
    <t>12.16.</t>
  </si>
  <si>
    <t>12.17.</t>
  </si>
  <si>
    <t>12.18.</t>
  </si>
  <si>
    <t>12.19.</t>
  </si>
  <si>
    <t>12.20.</t>
  </si>
  <si>
    <t>12.21.</t>
  </si>
  <si>
    <t>12.22.</t>
  </si>
  <si>
    <t>12.23.</t>
  </si>
  <si>
    <t>12.24.</t>
  </si>
  <si>
    <t>12.25.</t>
  </si>
  <si>
    <t>12.26.</t>
  </si>
  <si>
    <t>12.27.</t>
  </si>
  <si>
    <t>12.28.</t>
  </si>
  <si>
    <t>12.29.</t>
  </si>
  <si>
    <t>12.30.</t>
  </si>
  <si>
    <t>16.2.</t>
  </si>
  <si>
    <t>16.3.</t>
  </si>
  <si>
    <t>16.4.</t>
  </si>
  <si>
    <t>16.5.</t>
  </si>
  <si>
    <t>16.6.</t>
  </si>
  <si>
    <t>17.1.</t>
  </si>
  <si>
    <t>17.2.</t>
  </si>
  <si>
    <t>17.3.</t>
  </si>
  <si>
    <t>17.4.</t>
  </si>
  <si>
    <t>17.5.</t>
  </si>
  <si>
    <t>17.6.</t>
  </si>
  <si>
    <t>17.7.</t>
  </si>
  <si>
    <t>17.8.</t>
  </si>
  <si>
    <t>17.9.</t>
  </si>
  <si>
    <t>18.1.</t>
  </si>
  <si>
    <t>18.2.</t>
  </si>
  <si>
    <t>18.3.</t>
  </si>
  <si>
    <t>18.4.</t>
  </si>
  <si>
    <t>19.1.</t>
  </si>
  <si>
    <t>19.2.</t>
  </si>
  <si>
    <t>19.3.</t>
  </si>
  <si>
    <t>19.4.</t>
  </si>
  <si>
    <t>19.5.</t>
  </si>
  <si>
    <t>19.20.</t>
  </si>
  <si>
    <t>19.21.</t>
  </si>
  <si>
    <t>19.22.</t>
  </si>
  <si>
    <t>19.23.</t>
  </si>
  <si>
    <t>19.24.</t>
  </si>
  <si>
    <t>19.25.</t>
  </si>
  <si>
    <t>19.26.</t>
  </si>
  <si>
    <t>19.27.</t>
  </si>
  <si>
    <t>19.28.</t>
  </si>
  <si>
    <t>19.29.</t>
  </si>
  <si>
    <t>19.30.</t>
  </si>
  <si>
    <t>20.1.</t>
  </si>
  <si>
    <t>20.2.</t>
  </si>
  <si>
    <t>21.7.</t>
  </si>
  <si>
    <t>21.8.</t>
  </si>
  <si>
    <t>21.9.</t>
  </si>
  <si>
    <t>21.10.</t>
  </si>
  <si>
    <t>21.11.</t>
  </si>
  <si>
    <t>21.12.</t>
  </si>
  <si>
    <t>21.13</t>
  </si>
  <si>
    <t>21.14.</t>
  </si>
  <si>
    <t>21.15.</t>
  </si>
  <si>
    <t>21.16.</t>
  </si>
  <si>
    <t>21.17.</t>
  </si>
  <si>
    <t>21.18.</t>
  </si>
  <si>
    <t>21.19.</t>
  </si>
  <si>
    <t>21.20</t>
  </si>
  <si>
    <t>0.</t>
  </si>
  <si>
    <t>TROŠKOVNIK VODOVODA I KANALIZACIJE</t>
  </si>
  <si>
    <t>TROŠKOVNIK ELEKTROINSTALACIJA</t>
  </si>
  <si>
    <t>TROŠKOVNIK SUSTAVA VATRODOJAVE I THZ</t>
  </si>
  <si>
    <t>OKOLIŠ</t>
  </si>
  <si>
    <t>RUŠENJE</t>
  </si>
  <si>
    <t xml:space="preserve">                na radovima rušenja postojeće zgrade </t>
  </si>
  <si>
    <t>Postupak rušenje započeti:</t>
  </si>
  <si>
    <t>a/</t>
  </si>
  <si>
    <t>Isključivanjem elektroinstalacija, telefona, plinskih instalacija i vodovoda, s tim da  se u neposrednoj blizini osigura dobava vode (polijevane šute). Isključivanje infrastrukturnih priključaka mora izvesti ovlaštena osoba.</t>
  </si>
  <si>
    <t>b/</t>
  </si>
  <si>
    <t>Rušenje odnosno demontaže početi odozgo prema dolje</t>
  </si>
  <si>
    <t>c/</t>
  </si>
  <si>
    <t>Demontažom sve opreme, iznošenjem svih nepotrebnih predmeta, uklanjanjem instalacija, demontaže vanjske i unutarnje stolarije i sl.</t>
  </si>
  <si>
    <t>d/</t>
  </si>
  <si>
    <t>Uklonit će se sva limarija na građevini radi lakšeg rušenja konstrukcijih elemenata.</t>
  </si>
  <si>
    <t>e/</t>
  </si>
  <si>
    <t>Materijal, stolarija i oprema će biti soritirana i složena na privremenu deponiju na parceli.</t>
  </si>
  <si>
    <t>f/</t>
  </si>
  <si>
    <t>Neophodno je povremeno polijevanje vodom, da se izbjegne zagađivanje okoliša prašinom.</t>
  </si>
  <si>
    <t>g/</t>
  </si>
  <si>
    <t>Strojno rušenje obuhvatit će rušenje betonskog krova, stropa,  betonskih podloga, šahtova,  temelja i stepenica sl.</t>
  </si>
  <si>
    <t>h/</t>
  </si>
  <si>
    <t>Sav otpadni materijal će se učestalo odvoziti sa gradilišta na za to dozvoljena mjesta. Sav otpad odvoziti i odlagati sukladno propisima o otpadu i komunalnom redu.</t>
  </si>
  <si>
    <t>R.Br.</t>
  </si>
  <si>
    <t>Opis stavke</t>
  </si>
  <si>
    <t>Dobava materijala, izrada i montaža zaštitne ograde, da se prilikom rušenja objekta ne ugroze prolaznici i promet ulicom. Ograda visine min. 2 m. od punih ploha.</t>
  </si>
  <si>
    <t>Rušenje drveća</t>
  </si>
  <si>
    <t>Ova stavka obuhvaća:</t>
  </si>
  <si>
    <t>- siječenje stabala svih dimenzija,</t>
  </si>
  <si>
    <t>- odsijecanje granja, rezanje stabala i debelih grana na dužine pogodne za prijevoz,</t>
  </si>
  <si>
    <t>- iskop korijenja i panjeva,</t>
  </si>
  <si>
    <t>- svi pripremni i pomoćni radovi, alati i materijali.</t>
  </si>
  <si>
    <t>- prozor:</t>
  </si>
  <si>
    <t>- vrata:</t>
  </si>
  <si>
    <t>Demontaža svih postojećih sanitarnih uređaja i pribora komplet s odvozom na  deponiju za cijeli objekt.</t>
  </si>
  <si>
    <t>- Umivaonik s miješalicom + tuševi</t>
  </si>
  <si>
    <t>- Nužnik s vodokotlićem</t>
  </si>
  <si>
    <t>Demontaža, vađenje unutarnjih drvenih vratiju i dovratnika uključivo drveni, te odvoz na  deponiju.</t>
  </si>
  <si>
    <t>- jednokrilna</t>
  </si>
  <si>
    <t>- dvokrilna</t>
  </si>
  <si>
    <t xml:space="preserve">tura </t>
  </si>
  <si>
    <t>Demontaža cijevi centralnog grijanja , te kompletne kotlovnice sa kukama za ovjes, sve sa odvozom na gradsku deponiju, uključeno u cijenu.</t>
  </si>
  <si>
    <t>Obračun po komadu komplet cijelog objekta.</t>
  </si>
  <si>
    <t>Pažljivo rušenje postojećeg ulaznog trijema koji se sastoji od armirano-betonskih stupova, ploče, pokrova i armirano-betonskih temelja.</t>
  </si>
  <si>
    <t>Obračun po m2 tlocrtne površine.</t>
  </si>
  <si>
    <t>RUŠENJE POSTOJEĆEG OBJEKTA UKUPNO:</t>
  </si>
  <si>
    <t>1. TROŠKOVNIK</t>
  </si>
  <si>
    <t>2. TROŠKOVNIK GRAĐEVINSKO OBRTNIČKIH RADOVA</t>
  </si>
  <si>
    <t>3. VERTIKALNI TRANSPORT</t>
  </si>
  <si>
    <t>4. TROŠKOVNIK VODOVODA I KANALIZACIJE</t>
  </si>
  <si>
    <t>A/</t>
  </si>
  <si>
    <t>VODOVOD</t>
  </si>
  <si>
    <t>Dobava i montaža polietilenskih PEHD vodovodnih cijevi i fazonskih komada za radni tlak PN 10 bara, proizvedenih prema normama HRN EN 12201 i HRN EN ISO 3126.</t>
  </si>
  <si>
    <t>Cijevi se spajaju tipskim elektro-spojnicama sa dvostrukim naglavkom u svemu prema naputku proizvođača cijevi. Cijevi se polažu na već pripremljenu podlogu u rovu na sloj pijeska i u drenažnoj podlozi poda podruma.</t>
  </si>
  <si>
    <t>Stavkom je obuhvaćena dobava, transport i ugradnja cijevi i fazonskih komada (lučnih i čvornih gdje se za njih ukaže potreba), kao i sav spojni i brtveni materijal, sve za radni tlak PN 10 bara.</t>
  </si>
  <si>
    <t>Ø   80 mm</t>
  </si>
  <si>
    <t>Ø   50 mm</t>
  </si>
  <si>
    <t>Dobava, prijenos i ugradba poc. tlačnih cijevii fitinga. Svi izlazi instalacije iz zida moraju biti sakriveni rozetom. Pričvršćenje cijevi vršiti pomoću kuka i obujmica na razmacima od 2 m te kod svakog ogranka. Nije dozvoljeno savijanje cijevi. Po završenoj montaži vodove treba ispitati na tlak od 15 bara (15 kp/cm2).</t>
  </si>
  <si>
    <t>Cijevi vođene u zemlji izolirati dekorodal trakom vertikalno u instalacijskim kanalima, te podstropni razvod podruma izolirane filcom za izolaciju  cijevi za hladnu i izolirane filcom za izolaciju  cijevi za toplu vodu, uklučujući traku za povezivanje  filca za izolaciju  cijevi.</t>
  </si>
  <si>
    <t>Obračun po m' komplet montirane cijevi sa izradom i zatvaranjem svih šliceva, prodora u podu, zidu i ploči, te kompletnom izolacijom.</t>
  </si>
  <si>
    <t>Ø   40 mm</t>
  </si>
  <si>
    <t>Ø   32 mm</t>
  </si>
  <si>
    <t>Ø   25 mm</t>
  </si>
  <si>
    <t>Ø   20 mm</t>
  </si>
  <si>
    <t>Ø   15 mm</t>
  </si>
  <si>
    <t>Dobava, prijenos i ugradba mjedenih (ljevano željeznih) slobodno protočnih ventila - zasuna, komplet. Ventile montirati kod vodomjera i na mjestima označenim shemama. Ventile montirati na njima označenom mjestu.</t>
  </si>
  <si>
    <t xml:space="preserve">Dobava, prijenos i ugradba mjedenog (ljevano željeznog) protočnog ventila s ispusnom slavinom, komplet. Ventili se montiraju na priključku usponskih vodova i kod priključka, a u skladu s monterskim shemama vodovoda. </t>
  </si>
  <si>
    <t>Obračun po komadu prema profilu.</t>
  </si>
  <si>
    <t>Ø 50 mm</t>
  </si>
  <si>
    <t>UKUPNO VODOVOD:</t>
  </si>
  <si>
    <t>B/</t>
  </si>
  <si>
    <t>Ø 400 mm</t>
  </si>
  <si>
    <t>Ø 300 mm</t>
  </si>
  <si>
    <t>Ø 200 mm</t>
  </si>
  <si>
    <t>Ø 160 mm</t>
  </si>
  <si>
    <t>Ø 110 mm</t>
  </si>
  <si>
    <t>Dobava, donos i ugradba PVC cijevi za ventilacijske nastavke kanalizacijskih vertikala do iznad krova cca 5 m, odnosno do studora. Obračun po komadu ugrađenog nastavka.</t>
  </si>
  <si>
    <t>Ø 75 mm</t>
  </si>
  <si>
    <t>Dobava, donos i ugradba ventilacijskih nastavaka sa jakom kapom za provjetravanje. Obračun po komadu komplet ugrađenog nastavka.</t>
  </si>
  <si>
    <t>Dobava i ugradnja lijevano željeznog olučnjaka za prihvat limenih oluka (cijev, cijev sa otvorom za čišćenje, LUK 87º).</t>
  </si>
  <si>
    <t>Φ 200 mm - 1000 cm</t>
  </si>
  <si>
    <t xml:space="preserve">Φ 200 mm - ČĆ          </t>
  </si>
  <si>
    <t xml:space="preserve">Φ 200 mm - LUK 87º   </t>
  </si>
  <si>
    <t>Φ 150 mm - 1000 cm</t>
  </si>
  <si>
    <t xml:space="preserve">Φ 150 mm - ČĆ          </t>
  </si>
  <si>
    <t xml:space="preserve">Φ 150 mm - LUK 87º   </t>
  </si>
  <si>
    <t>Dobava i montaža PVC podnog sifona, sa kromiranom rešetkom.</t>
  </si>
  <si>
    <t>Dobava, donos i ugradba separatora masti sa podložnom armirano betonskom pločom d=15 cm. Obračun po komadu komplet izvedenog i spojenog separatora zauporabu, sa ugadbom plinotijesnog plinotijesnog poklopca sa okvirom i ventilacijom.</t>
  </si>
  <si>
    <t xml:space="preserve">v=2000 lit. Za 400 obroka </t>
  </si>
  <si>
    <t>Dobava, prijenos i ugradba uronjenih pumpi (2 kom), komplet sa automatikom, cijevima i ventilima (povratni i protočni ventil). Obračun po kompletu spojenih pumpi na odvod. Pumpe DGN 300/2/80 A1 DT</t>
  </si>
  <si>
    <t>Dobava, donos i ugradba linijske kanalice s rešetkom  V150 ukupne dužine 25 m.</t>
  </si>
  <si>
    <t>Obračun po komadu ugrađene kanalice.</t>
  </si>
  <si>
    <t>Dobava i montaža linijskih podnih rešetki od inoxa za termički blok kuhinje. Obračun po m' kompletno nabavljene, montirane i spojene rešetke.</t>
  </si>
  <si>
    <t>L=240 cm, širine 30 cm</t>
  </si>
  <si>
    <t>Dobava, donos i ugradba rešetke sa zvonastim sifonom. Obračun po komadu komplet ugrađenog sifona.</t>
  </si>
  <si>
    <t>200/200</t>
  </si>
  <si>
    <t>100/100 - odvod linijskih rešetki</t>
  </si>
  <si>
    <t>Nabava , dobava i ugradnja slivnika za potrebe odvodnje vode iz jame od otvorenog stubište. Protok slivnika 2,0 l/s. Obračun po komadu komplet ugrađenog slivnika spojenog na odvodnju.</t>
  </si>
  <si>
    <t xml:space="preserve">Dobava i ugradnja podtlačnog sistema odvodnje krovnih oborinskih voda. Hidraulički proračun prema HRN EN 12056-3 i DIN 1986-100/VDI 3806), vodolovna grla prema (HRN EN 1253-1:2003-09  i HRN EN 1253-2: 2004-03), cijevni sistem prema(HRN EN 1519-1:2004).
Sve prema izvedbenim shemama, uputama i nadzoru proizvođača. Sva dokumentacija mora biti prema važećoj zakonskoj regulativi RH i na hrvatskom jeziku.
</t>
  </si>
  <si>
    <t>PE-HD cijev, d 50</t>
  </si>
  <si>
    <t>PE-HD cijev, d 56</t>
  </si>
  <si>
    <t>PE-HD cijev, d 63</t>
  </si>
  <si>
    <t>PE-HD cijev, d 75</t>
  </si>
  <si>
    <t>PE-HD cijev, d 90</t>
  </si>
  <si>
    <t>PE-HD cijev, d 110</t>
  </si>
  <si>
    <t>PE-HD cijev, d 125</t>
  </si>
  <si>
    <t>PE-HD cijev, d 160</t>
  </si>
  <si>
    <t>PE-HD cijev, d 200</t>
  </si>
  <si>
    <t xml:space="preserve">Ispitivanje kanalizacije na protočnost i nepropusnost spojeva i uređaja uz dobivanje odgovarajućih atesta. Obračun po komadu komplet ispitane kanalizacije. </t>
  </si>
  <si>
    <t>UKUPNO KANALIZACIJA:</t>
  </si>
  <si>
    <t>C/</t>
  </si>
  <si>
    <t>SANITARNI UREĐAJI</t>
  </si>
  <si>
    <t>Svi ugrađeni sanitarni uređaji prema izboru investitora i projektanta arhitektonskog dijela.</t>
  </si>
  <si>
    <t>Dobava i montaža umivaonika od bijele fajanse (sanitarna keramika) s kompletnom ustrojnom i pogonskom opremom. Dovodna armatura, stojeća mješalica za hladnu i toplu vodu s pokretnim livenim ispustom, perlatorom, kutnim ventilima i rozetom. Odvodna armatura je odvodni ventil s nastavkom, lančićem i čepom te poniklanim sifonom s nastavkom i zidnom rozetom. Sve kompletno sa svim pomoćnim materijalom te građ. pripomoći. UM vel. 560 x 460 mm.</t>
  </si>
  <si>
    <t>Dobava i montaža brušenih ogledala vel. 500x450 na zabite tiple s vijcima s poniklanim kapama. Ogledalo montirati u kupaonici. Obračun po komadu kompletno montiranog ogledala.</t>
  </si>
  <si>
    <t>Dobava i montaža keramičkih etažera. Obračun po komadu ugrađenog i opremljenog etažera.</t>
  </si>
  <si>
    <t>Dobava, prijenos i montaža kompletno emajlirane ležeće i stojeće kade s rebrima od lijevano željeza.  Dovod tlačna poniklana zidna mješalica s telefon tušem i kukom za vješanje  s odvodnim ulaznim ventilom sa sifonom za kade s nastavkom priključak FI 32 mm te sa kabinom. Obračun sve kompletno po komadu montirane kade sa svim potrebnim materijalom, građevinskom pripomoći.</t>
  </si>
  <si>
    <t>- stojeća kada 80x80 cm sa kabinom</t>
  </si>
  <si>
    <t>Dobava, donos i ugradba odvoda sa sifonom za perilicu i suđa. Obračun kompletno po komadu montiranog odvoda sa 4 m cijevi FI 5/4" sa svim monterskim materijalom te građevinskom pripomoći. Stavka dolazi u obzir nakon odobrenja investitora.</t>
  </si>
  <si>
    <t>Izrada dovoda vode sa čepom i rozetom za priključak perilice suđa. Obračun po komadu komplet izvedenog dovoda sa svim pomoćnim materijalom te građevinskom pripomoći, uključivo i holender slavina FI 20 mm.</t>
  </si>
  <si>
    <t>Nabava, dobava i ugradnja trokadera za potrebe čistačice. Obračun po komadu komplet ugrađenog trokadera i spojenog na vodovod i odvodnju.</t>
  </si>
  <si>
    <t>Dobava, donos i ugradba pisoara, kompletno opremljenog i sposobnog za uporabu.</t>
  </si>
  <si>
    <t>Dobava, donos i ugradba WC-a za invalide:</t>
  </si>
  <si>
    <t>Nabava, doprema i montaža umivaonika za invalide vel. 60x67 cm</t>
  </si>
  <si>
    <t xml:space="preserve">Armatura jednoručna stojeća mješalica za hladnu i toplu vodu (B1612AA) sifon Ø 32 mm, te dva kutna ventila </t>
  </si>
  <si>
    <t>Obračun po komadu gore navedenog spojenog i puštenog u rad uključujući sav potreban materijal za montažu, kao i sifon ugrađen u zidnu nišu, te kromirani okvir i vratašca, vel. 25/25 ugrađena na mjestu sifona.</t>
  </si>
  <si>
    <t>Nabava, doprema i ugradnja opreme za invalidski sanitarni prostor. Obračun po komadu ugrađene opreme uključujući potreban materijal za ugradnju.</t>
  </si>
  <si>
    <t>Invalidsko ogledalo</t>
  </si>
  <si>
    <t xml:space="preserve">Nosač s mogućnošću postizanja nagiba prema naprijed </t>
  </si>
  <si>
    <t>Rukohvat.</t>
  </si>
  <si>
    <t>Pokretno-zaokretne ručke dužine 60 cm ugrađene s obje strane WC-a (2 kom).</t>
  </si>
  <si>
    <t>Obračun po komadu komplet uređenog sanitarnog čvora za invalide.</t>
  </si>
  <si>
    <t>UKUPNO SANITARNI UREĐAJI:</t>
  </si>
  <si>
    <t>D/</t>
  </si>
  <si>
    <t xml:space="preserve">Iskop zemlje III kategorije rovova za polaganje vodovoda i kanalizacije, te objekata s planiranjem dna rova, zatrpavanjem cijevi uz nabijanje, odvoz i razastiranje preostalog materijala. </t>
  </si>
  <si>
    <t>Izrada pješčane posteljice i nadsloja debljine 10 cm za ležaj cijevi vodovoda i kanalizacije.</t>
  </si>
  <si>
    <t>- 100x60 cm</t>
  </si>
  <si>
    <t>- kontrolno okno 130/90/200 cm</t>
  </si>
  <si>
    <t xml:space="preserve">Spajanje kanalizacije na revizijsko okno sa umetanjem i ugradnjom PVC spojnog elementa izrađenog iz tvrdog PVC-a, oznake RDS ili KGF priključnog komada kao veza između tvrde plastike i betona odnosno betonskih građevina, komplet. U cijenu su uključene: dobava, montaža i ispitivanja spojnog elementa, komplet izvedeno. </t>
  </si>
  <si>
    <t>Dobava, donos i izvedba okna za smještaj odjeljivača masti od betona C 25/30. Okno vel. 200 x 100 x 110 cm. Stjenke, ploča i dno 25 cm. Armirano mrežom Q=527 cca 300 kg. Poklopci lijevano željezni u uljnoj-plinotijesnoj izvedbi. Obračun po komadu komplet izvedenog okna.</t>
  </si>
  <si>
    <t>Cijena sadrži sve komplet gotovo s dobavom i ugradnjom betona u potrebnoj oplati, izradom i montažom armature, lijevano željeznim poklopcima i penjalicama, PVC zaštitne cijevi DN 110, 160 i 200 mm, PVC cijevi za ispumpavanje vode, za izlaz elektro kabela u zid ubetonirati zaštitnu cijev, te podupore od pune opeke.</t>
  </si>
  <si>
    <t>Zemljani radovi obračunavaju se posebno. Svi ostali radovi, kao i potreban materijal, izrada i montaža armature sadržani su u jediničnoj cijeni okna - sve komplet gotovo.</t>
  </si>
  <si>
    <t xml:space="preserve">Izvedba betonskog prepumpnog okna za ugradnju fekalnih pumpi za prepumpavanje otpadnih voda iz podruma, vodonepropusnim betonom C 25/30 sa dodatkom za vodonepropusnost. Stijenke, dno i pokrovna ploča 20 cm, podložni beton 10, sve obostrano armirati mrežom Q 196 (prema priloženom detalju). Okno iznutra ožbukati u dva sloja i zagladiti drvenom gladilicom (I sloj deb. 1,5 cm, omjer 1:2, II sloj deb. 0,5 cm, omjer 1:1) Nad oknom montirati tipski lijevano željezni poklopac 2x600x600 mm za teški promet, te stupaljke za silaz u okno 8 kom. Obračun po komadu komplet izvedenog okna. </t>
  </si>
  <si>
    <t>vel. 180x150/560</t>
  </si>
  <si>
    <t>Nabava, donos i ugradba slivnika sa rešetkom. Obračun po komadu komplet ugrađenog slivnika.</t>
  </si>
  <si>
    <t>Zatrpavanje rova i oko šahtova nakon montaže i zasipavanje cjevovoda zamjenskim materijalom uz nabijanje u slojevima od 20 cm laganim ručnim nabijačima. Obračun sve kompletno po m3 ugrađenog materijala.</t>
  </si>
  <si>
    <t>UKUPNO GRAĐEVINSKI RADOVI:</t>
  </si>
  <si>
    <t>5. TROŠKOVNIK ELEKTROINSTALACIJA</t>
  </si>
  <si>
    <t>OPĆI POGODBENI I TEHNIČKI UVJETI ELEKTROINSTALACIJA</t>
  </si>
  <si>
    <t>Ugovor za izvođenje sklapa se na osnovu ugovornog troškovnika. U cijenama troškovnika izvođač je dužan ponuditi kompletne stavke prema opisu, troškovniku, nacrtima, tehničkom opisu i uvjetima.</t>
  </si>
  <si>
    <t>U cijenu stavke treba ukalkulirati sav materijal i rad (sa izradom šliceva i prodora kroz zidove i ploču)  te potrebna mjerenja i ispitivanja.</t>
  </si>
  <si>
    <t>Izvođač radova dužan je po završetku radova dostaviti investitoru upute za rukovanje instalacijama i opremom.</t>
  </si>
  <si>
    <t>Prije početka izvođenja radova, izvođač je dužan obavitii pregled lokacije i o eventualnim odstupanjima projekta od stvarnog stanja upozoriti investitora.</t>
  </si>
  <si>
    <t>Izvođač radova mora se prije početka izvođenja radova upoznati s projektnom dokumentacijom.</t>
  </si>
  <si>
    <t>Ako uoči neke nedostatke, treba odmah s uočenim nedostacima upoznati investitora i projektanta.</t>
  </si>
  <si>
    <t>Prije početka radova treba odrediti točne trase kabela, kabelskih kanalica i većih komada opreme, a tek onda početi s polaganjem vodova i izvođenjem instalacija. Pritom paziti na propisani razmak u odnosu na druge instalacije i građevine.</t>
  </si>
  <si>
    <t xml:space="preserve">Mijenjanje projekta od strane izvođača bez pismenih odobrenja investitora i nadzornog inženjera nije dozvoljeno.  </t>
  </si>
  <si>
    <t>Izvođač treba tijekom izvođenja radova na građevini voditi građevinski dnevnik u koji upisuje početak izvođenja radova na objektu, svakodnevno upisuje broj ljudi na radu i poslove koje su obavili.</t>
  </si>
  <si>
    <t>Radi ispravnog odvijanja radova izvođač je dužan osigurati prostoriju za smještaj materijala i alata.</t>
  </si>
  <si>
    <t>Prije stavljanja instalacije u pogon i tehničkog pregleda izvođač je dužan izvršiti slijedeća mjerenja i ispitivanja:</t>
  </si>
  <si>
    <t>Popis ispitivanja i atesta elektroenergetske instalacije niskog napona</t>
  </si>
  <si>
    <t>Provjera pregledom</t>
  </si>
  <si>
    <t xml:space="preserve"> - Atest i certifikati ugrađene opreme i kabela</t>
  </si>
  <si>
    <t xml:space="preserve"> - Atest o izvršenom mjerenju otpora izolacije</t>
  </si>
  <si>
    <t xml:space="preserve"> - Atest o izvršenom mjerenju otpora uzemljenja metalnih masa</t>
  </si>
  <si>
    <t xml:space="preserve"> - Atest o izvršenoj kontroli efikasnosti zaštite od indirektnog  napona dodira</t>
  </si>
  <si>
    <t xml:space="preserve"> - Atest o izvršenom mjerenju jakosti rasvjete</t>
  </si>
  <si>
    <t xml:space="preserve"> - Atest o izvršenom funkcionalnom ispitivanju</t>
  </si>
  <si>
    <t xml:space="preserve"> - Atest o funkcionalnom ispitivanju isklapanja glavnih prekidača</t>
  </si>
  <si>
    <t xml:space="preserve"> - Reviziona knjiga sustava za zaštitu od djelovanaj munje</t>
  </si>
  <si>
    <t xml:space="preserve"> - Ispitni listovi razvodnih ormara</t>
  </si>
  <si>
    <t xml:space="preserve"> - Atest o ispitivanju protupanične rasvjete</t>
  </si>
  <si>
    <t xml:space="preserve"> - Popis podešenja svih prekidača i njihove oznake u pripadajućim ormarima</t>
  </si>
  <si>
    <t xml:space="preserve">Popis ispitivanja instalacija slabe struje  </t>
  </si>
  <si>
    <t xml:space="preserve"> - Provjera pregledom</t>
  </si>
  <si>
    <t xml:space="preserve"> - Atest o mjerenju gušenja instalacije</t>
  </si>
  <si>
    <t xml:space="preserve"> - Funkcionalno ispitivanje</t>
  </si>
  <si>
    <t xml:space="preserve"> - Atesti o izvršenom ispitivanju telefonske instalacije - linije strukturnog kabliranja</t>
  </si>
  <si>
    <t xml:space="preserve"> - Atesti o izvršenom ispitivanju antenske instalacije</t>
  </si>
  <si>
    <t xml:space="preserve"> - Atesti o izvršenom ispitivanju pozivne SOS instalacije</t>
  </si>
  <si>
    <t xml:space="preserve"> - Atesti o izvršenom ispitivanju školskog sata i zvona</t>
  </si>
  <si>
    <t xml:space="preserve"> - Atesti o izvršenom ispitivanju sustava ozvučenja</t>
  </si>
  <si>
    <t>Za sva mjerenja i ispitivanja koja su izvršena sastaviti odgovarajuće izvještaje.</t>
  </si>
  <si>
    <t>Svaki izvođač ima pravo izbora kome će povjeriti ispitivanje kvalitete i funkcionalnosti električnih instalacija i opreme, no to svakako mora biti ovlaštena pravna osoba.</t>
  </si>
  <si>
    <t>Troškove ispitivanja snosi izvođač.</t>
  </si>
  <si>
    <t>Izvođač za svoje radove daje garanciju.</t>
  </si>
  <si>
    <t xml:space="preserve">Garantni rok počinje teći od dana tehničkog prijema instalacije, odnosno od dana predaje instalacije na upotrebu investitoru odnosno korisniku. </t>
  </si>
  <si>
    <t>Izvođač je dužan otkloniti sve nedostatke u garantnom roku. Ako se izvođač ne odazove na poziv investitora da otkloni nedostatke, investitor će iste otkloniti po trećem licu na teret izvođača.</t>
  </si>
  <si>
    <t>Sav korišteni materijal , oprema i proizvodi koji se upotrebljavaju kod izvođenja instalacija moraju odgovarati postojećim propisima i normama, kao i opisu u troškovniku.</t>
  </si>
  <si>
    <t>Radove treba izvesti točno prema nacrtima i tehničkom opisu, a po uputama projektanta i nadzornog inženjera. Radove izvesti stručno i solidno.</t>
  </si>
  <si>
    <t>Tijekom izvođenja radova izvođač je dužan sva nastala odstupanja trasa od onih predviđenih projektom unesti u projekt, a po završetku radova treba predati investitoru projekt izvedenog stanja.</t>
  </si>
  <si>
    <t>Stavljanje instalacije u uporabu dozvoljeno je tek nakon obavljenog tehničkog pregleda i dobivanja uporabne dozvole.</t>
  </si>
  <si>
    <t>Ako troškovnikom i tehničkim opisom nije drugačije određeno, narudžba materijala i opreme obuhvaća dobavu, skladištenje i dopremu na gradilište.</t>
  </si>
  <si>
    <t>Za sav ugrađeni materijal i proizvode treba osigurati i priložiti isprave o sukladnosti   i druge dokaze kvalitete, te odgovarjauću atesnu i ispitnu dokumentaciju.</t>
  </si>
  <si>
    <t>Nadzorni inženjer mora imati uvid u terminski plan.</t>
  </si>
  <si>
    <t>Za svako neopravdano produženje termina koje utvrdi nadzorni inženjer odredit će se kazna prema Ugovoru za izvođenje.</t>
  </si>
  <si>
    <t>Izvođač daje jamstvo da, kod prenošenja dijela ugovora na jednog ili više kooperanata, preuzima sve ugovorne obveze iz ugovora zaključenog sa investitorom, te da će se istog pridržavati.</t>
  </si>
  <si>
    <t>Ako drugačije nije dogovoreno, izvođač treba, bez posebnih zahtjeva, svakodenevno čistii radni prostor.
Izvođač mora u toku gradnje iz gradilišta odvesti svu građevinsku šutu, sav otpadni materijal i nepotrebne uređaje.</t>
  </si>
  <si>
    <t>Pri izvođenju radova izvođač je dužan voditi računa o već izvedenim radovima na građevini.</t>
  </si>
  <si>
    <t>Ako bi se izvedeni radovi drugih izvođača pri montaži električnih instalacija i opreme nepotrebno i uslijed nemarnosti i nestručnosti oštetili, troškove štete snosit će izvođač električnih instalacija.</t>
  </si>
  <si>
    <t>Rušenje i retanje konstruktivnih elemenata ne smije se obaviti bez znanja i odobrenja nadzornog inženjera za građevinske radove.</t>
  </si>
  <si>
    <t>Investitor je dužan tijekom izgradnje građevine osigurati stručni nadzor nad izvođenjem radova.</t>
  </si>
  <si>
    <t>Cjelokupnu električnu instalaciju treba izvesti prema priloženim nacrtima, troškovniku, tehničkom opisu, ovim uvjetima i važećim propisima za izvođenje električnih instalacija, odnosno tehničkim propisima za niskonaponske električne instalacije (NN br. 05/10) i propisima RH.</t>
  </si>
  <si>
    <t>OPĆE NAPOMENE:</t>
  </si>
  <si>
    <t xml:space="preserve">1. U svakoj stavci nuditi konkretni proizvod (opremu) specificiranu ovim troškovnikom ili  proizvod jednakovrijednih (kvalitativnih) tehničkih karakteristika.
</t>
  </si>
  <si>
    <t xml:space="preserve">2. Cijena za svaku stavku troškovnika mora obuhvatiti dobavu, montažu i spajanje, te dovođenje u stanje potpune funkcionalnosti. U cijenu također ukalkulirati sav potreban  spojni, montažni i ostali materijal i pribor. 
</t>
  </si>
  <si>
    <t xml:space="preserve">3. Primijeniti najnovije važeće propise i hrvatske norme za pojedine vrste instalacije. 
</t>
  </si>
  <si>
    <t>4. Prije davanja ponude obavezno proučiti tehnički opis i grafički dio, te u slućaju nejasnoća, konzultirati se sa naručiteljem.</t>
  </si>
  <si>
    <t>DEMONTAŽA</t>
  </si>
  <si>
    <t>DEMONTAŽA UKUPNO:</t>
  </si>
  <si>
    <t>kompl</t>
  </si>
  <si>
    <t>RAZVODNI ORMARI</t>
  </si>
  <si>
    <t>ili jednakovrijedan proizvod: _____________________________</t>
  </si>
  <si>
    <t>Priključna ploča, 3P, sustav 60mm, 35-120mm? Cu/Al</t>
  </si>
  <si>
    <t>NV rastavna sklopka vel.000|125A, 3P, stez. 50mm?, 60mm</t>
  </si>
  <si>
    <t>Nosač sabirnica, 3-polni, sustav 60mm</t>
  </si>
  <si>
    <t>Bakrena sabirnica 573A (630A), 30x10mm, duljina 2m</t>
  </si>
  <si>
    <t>NV osigurač vel. 00, 35A/400V AC</t>
  </si>
  <si>
    <t>NV osigurač vel. 00, 100A/400V AC</t>
  </si>
  <si>
    <t>Odvodnik prenapona COMBTEC kl.B/C TNC 275/12,5</t>
  </si>
  <si>
    <t>Adapter 3P/630A za montažu MC3 na sabirnički sistem 60mm</t>
  </si>
  <si>
    <t>Pokrov priključnih stezaljki na adapteru MC391700--</t>
  </si>
  <si>
    <t>Daljinski isklopnik za MC2/3, 208-250V AC/DC</t>
  </si>
  <si>
    <t>Nosač sabirnica, 3-polni, montaža bušenjem, sustav 185mm</t>
  </si>
  <si>
    <t>NV rastavna pruga vel.00|160A, 3P, M8, sustav 100mm</t>
  </si>
  <si>
    <t>NV rastavna sklopka vel.1|250A, 3P,M10, stez.120mm?,na ploču</t>
  </si>
  <si>
    <t>NV osigurač vel. 1, 200A/400V AC</t>
  </si>
  <si>
    <t>NV osigurač vel. 00, 63A/400V AC</t>
  </si>
  <si>
    <t>NV osigurač vel. 00, 125A/400V AC</t>
  </si>
  <si>
    <t>NV osigurač vel. 00, 25A/400V AC</t>
  </si>
  <si>
    <t>FID sklopka 40-4-03/AC, 10kA</t>
  </si>
  <si>
    <t>FID sklopka 40-4-003/AC, 10kA</t>
  </si>
  <si>
    <t>Zaštitni prekidač, B karakteristika, 10A, 1-polni, 10kA</t>
  </si>
  <si>
    <t>Zaštitni prekidač, C karakteristika, 16A, 1-polni, 10kA</t>
  </si>
  <si>
    <t>Zaštitni prekidač, C karakteristika, 16A, 3-polni, 10kA</t>
  </si>
  <si>
    <t>Instalacijski sklopnik 20A | 1 N/O | 230VAC</t>
  </si>
  <si>
    <t>Fleksibilna bakrena sabirnica 10 x 32 x 1, L=2m</t>
  </si>
  <si>
    <t>ORMAR</t>
  </si>
  <si>
    <t>Serijski ormar AS, 2-vrata, 2000x1200x400 (VxŠxD), RAL 7035</t>
  </si>
  <si>
    <t>Serijski ormar AS, 1-vrata, 2000x600x400 (VxŠxD),bez MP,7035</t>
  </si>
  <si>
    <t>Bočne stranice za AS ormare, 2000x400mm (VxŠ) RAL 7035 (par)</t>
  </si>
  <si>
    <t>Pak</t>
  </si>
  <si>
    <t>Podnožje prema širini AS/KS ormara, 1200x100mm, RAL 7022</t>
  </si>
  <si>
    <t>Podnožje prema širini AS/KS ormara, 600x100mm, RAL 7022</t>
  </si>
  <si>
    <t>Podnožje prema dubini AS/KS ormara, 400x100mm, RAL 7022</t>
  </si>
  <si>
    <t>Set za povezivanje AS ormara iznutra (6 kom.)</t>
  </si>
  <si>
    <t>FID sklopka 63-4-03/AC, 10kA</t>
  </si>
  <si>
    <t>D02 rastavna sklopka, 3P, montaža na DIN nosač</t>
  </si>
  <si>
    <t>D02 (Neozed) osigurač 63A, gL</t>
  </si>
  <si>
    <t>Rastavna sklopka za cilindrične osigurače 14x51mm, 3P/50A</t>
  </si>
  <si>
    <t>Cilindrični osigurač, 14x51, 32A, gG, 500V AC</t>
  </si>
  <si>
    <t>Zaštitni prekidač, C karakteristika, 25A, 1-polni, 10kA</t>
  </si>
  <si>
    <t>Zaštitni prekidač, C karakteristika, 25A, 3-polni, 10kA</t>
  </si>
  <si>
    <t>Uklopni sat, digitalni, dnevni/tjedni program, 1 C/O, 16A</t>
  </si>
  <si>
    <t>Instalacijski sklopnik 25A | 4 N/O | 230VAC</t>
  </si>
  <si>
    <t>Svjetlosna sklopka, analogna, 1 C/O, 1ŠM</t>
  </si>
  <si>
    <t>Grebenasta sklopka, 1-0-2/1P/20A, na DIN nosač</t>
  </si>
  <si>
    <t>Grebenasta sklopka, (glavna,crveno/žuta),0-1/3P/20A,na vrata</t>
  </si>
  <si>
    <t>P/Ž razdjelnik MODUL 160, sa prozirnim vratima, 6x33 modula</t>
  </si>
  <si>
    <t>Brava sa 2 ključa za BK071../072../073..i CRTMRB razdjelnike</t>
  </si>
  <si>
    <t>P/Ž razdjelnik MODUL 160, sa metalnim vratima, 6x33 modula</t>
  </si>
  <si>
    <t>Cilindrični osigurač, 14x51, 16A, gG, 690V AC</t>
  </si>
  <si>
    <t>P/Ž razdjelnik MODUL 160, sa metalnim vratima, 4x24 modula</t>
  </si>
  <si>
    <t>FID sklopka 125-4-03/AC</t>
  </si>
  <si>
    <t>D02 (Neozed) osigurač 35A, gL</t>
  </si>
  <si>
    <t>D02 (Neozed) osigurač 20A, gL</t>
  </si>
  <si>
    <t>D01 (Neozed) osigurač 16A, gL</t>
  </si>
  <si>
    <t>P/Ž razdjelnik MODUL 160, sa metalnim vratima, 6x24 modula</t>
  </si>
  <si>
    <t>P/Ž razdjelnik MODUL 160, sa metalnim vratima, 3x24 modula</t>
  </si>
  <si>
    <t>Grebenasta sklopka, 1-0-2/1P/20A, na vrata</t>
  </si>
  <si>
    <t>Zidni ormar, metalni, IP66, 500x500x210 (VxŠxD)</t>
  </si>
  <si>
    <t>Zidni nosači WSM ormara, pocinčani (4 kom.)</t>
  </si>
  <si>
    <t>Spremnik za dokumentaciju, samoljepljivi, A4</t>
  </si>
  <si>
    <t>Minijaturni relej, 4C/O, 6A, 230VAC, serije PT</t>
  </si>
  <si>
    <t>PT podnožje 14-polno za PT5x releje, 6A</t>
  </si>
  <si>
    <t>Grebenasta sklopka, 0-1/1P/20A, na vrata</t>
  </si>
  <si>
    <t>Zaštitni prekidač, C karakteristika, 6A, 1-polni, 10kA</t>
  </si>
  <si>
    <t>Zaštitni prekidač, C karakteristika, 10A, 1-polni, 10kA</t>
  </si>
  <si>
    <t>Transformator, 1-fazni | 230/024V | 160VA, IP00</t>
  </si>
  <si>
    <t>Zaštitni prekidač, C karakteristika, 6A, 2-polni, 10kA</t>
  </si>
  <si>
    <t>Instalacijski sklopnik 20A | 2 N/O | 24V AC</t>
  </si>
  <si>
    <t>Daljinski isklopnik,110-415V AC i 110-220VDC,natična montaža</t>
  </si>
  <si>
    <t>Monoblock LED, zeleni, 230V AC, kompletna svjetiljka</t>
  </si>
  <si>
    <t>Monoblock LED, crveni, 230V AC, kompletna svjetiljka</t>
  </si>
  <si>
    <t>Zidni ormar, metalni, IP66, 800x800x210 (VxŠxD)</t>
  </si>
  <si>
    <t>Dobava, montaža i spajanje tipkala za isklop u nuždi, Jpr</t>
  </si>
  <si>
    <t>Dobava, montaža i spajanje ormara za glavno izejdnačenje potencijala,  G.I.P</t>
  </si>
  <si>
    <t>RAZVODNI ORMARI UKUPNO:</t>
  </si>
  <si>
    <t>RASVJETA</t>
  </si>
  <si>
    <t>U sve stavke ukjučiti dobavu, montažu i spajanje</t>
  </si>
  <si>
    <t>Dobava, montaža i spajanje sitnog montažnog materijala</t>
  </si>
  <si>
    <t>Nadgradno rasvjetno tijelo izrađeno u mehaničkkoj zaštititi IP66 i IK09. Sadrži mat prizmatični difuzor. LED izvor svjetla snage maksimalno 30W, svjetlosnog toka minimalno 3800lm, boje svjetla 4000K. Dužina svjetiljke 1269mm.</t>
  </si>
  <si>
    <t xml:space="preserve">Nadgradno rasvjetno tijelo cilindričnog oblika promjera 390mm, izrađeno u mehaničkkoj zaštititi IP65 i IK10. Tijelo i ring izrađeno od čvrste plastike otporne na UV zračenje. Sadrži mat prizmatični difuzor. LED izvor svjetla snage maksimalno 24W, svjetlosnog toka minimalno 1950lm, boje svjetla 4000K. </t>
  </si>
  <si>
    <t xml:space="preserve">Nadgradno rasvjetno tijelo cilindričnog oblika promjera 280mm. Izrađeno u IP44 zaštiti, tijela izrađenog od aluminija s PMMA opalnim difuzorom. LED izvor svjetla snage maksimalno 25W, ukupnog svjetlosnog toka minimalno 2050lm, boje svjetla 4000K.  </t>
  </si>
  <si>
    <t xml:space="preserve">Nadgradno rasvjetno tijelo cilindričnog oblika promjera 230mm. Izrađeno u IP44 zaštiti, tijela izrađenog od aluminija s PMMA opalnim difuzorom. LED izvor svjetla snage maksimalno 15W, ukupnog svjetlosnog toka minimalno 1200lm, boje svjetla 4000K.  </t>
  </si>
  <si>
    <t>41.</t>
  </si>
  <si>
    <t xml:space="preserve">Zidna direktno indirektna svjetiljka izrađena iz aluminijskog profila dužine 1990mm, plastificirano epoxy prahom u boju po izboru investitora, sadrži dva difuzora. LED izvor svjetla snage 70W, boje svijetla 4000K, ukupnog svjetlosnog toka 9100lm. Energetski razred A+, komplet sa potrebnim  konverterom za napajanje LED modula konstantne struje. Tolerancije LED izvora svjetla izrađen je prema standardima EN 62031, EN62471, EN61347-1, EN61547, EN55015 ili jednakovrijednim, te dopuštenim tolerancijama prema CIE 1931 ili jednakovrijednim.  </t>
  </si>
  <si>
    <t>42.</t>
  </si>
  <si>
    <t>43.</t>
  </si>
  <si>
    <t>44.</t>
  </si>
  <si>
    <t>45.</t>
  </si>
  <si>
    <t>46.</t>
  </si>
  <si>
    <t>47.</t>
  </si>
  <si>
    <t>Nadgradna panik LED svjetiljka autonomije 3 sata. Svejtlosni tok 40/85lm. Svetiljka se može montirati na zid ili strop, te uz nju isporučuje pictogram SP-114 koji se ovjesi na svjetiljku. Također uz svjetiljku se isporučuju samoljepljive strelice koje se lijepe na piktogram po potrebi. Svjetiljka izrađena u zaštiti IP40, te je njena vidljivost do 22 metra.</t>
  </si>
  <si>
    <t>48.</t>
  </si>
  <si>
    <t>49.</t>
  </si>
  <si>
    <t>Nadgradna panik LED svjetiljka autonomije 3 sata. Svejtlosni tok 210lm. Svetiljka se može montirati na zid ili strop. Svjetiljka izrađena u zaštiti IP40.</t>
  </si>
  <si>
    <t>50.</t>
  </si>
  <si>
    <t>51.</t>
  </si>
  <si>
    <t>Nadgradna panik LED svjetiljka autonomije 3 sata. Svejtlosni tok 210lm. Svetiljka se može montirati na zid ili strop. Svjetiljka izrađena u zaštiti IP65, te je njena vidljivost do 24 metra.</t>
  </si>
  <si>
    <t>52.</t>
  </si>
  <si>
    <t>RASVJETA UKUPNO</t>
  </si>
  <si>
    <t>VANJSKA RASVJETA</t>
  </si>
  <si>
    <t>Nadgradna zidna  svjetiljka kućišta  iz lijevanog aluminija N AB-47100 legure , visoko antikorozijska zaštita s dvostrukim slojem epoxy i poliester praha, sadrži difuzor izrađen od kaljenog stakla, Zaštite IP65 prema EN 60598-1 standardu ili jednakovrijednom. Sadrži grlo TC-D 2x26W G24 d-3.</t>
  </si>
  <si>
    <t>TC-D 2x26W d-3</t>
  </si>
  <si>
    <t>Stup višekutni s pločom ORS-CK1-6</t>
  </si>
  <si>
    <t>Razdjelnica</t>
  </si>
  <si>
    <t>Šablona za stup 6m</t>
  </si>
  <si>
    <t>Okrugla LED svjetiljka izrađena u IP65 zaštiti, tijelo izrađeno od lijevanog aluminija, sadrži opalni polikarbonatni difuzor, plastificirano epoxy prahom u dva sloja za visoku otpornost od korozije. LED izvor svjetla 20W, svjetlosni tok izvora svjetla 1610lm, temperatura boje svjetla 4000K</t>
  </si>
  <si>
    <t>Led reflektorica u IP66 zaštiti, tijelo izrađeno od lijevanog aluminija plastificiranog epoxy strukturiranim prahom, sadrži 4mm debelo kaljeno staklo, snaga 60W, nominalnog svjetlosnog toka 8350lm.</t>
  </si>
  <si>
    <t>Zidni nosač 60271</t>
  </si>
  <si>
    <t>Svjetiljka na stupu visine 3,6 metra izrađena od aluminija u IP65 zaštiti, izolacijske klase II. Frosted PMMA difuzor. Sadrži LED CREE XT-E životnog vijeka  &gt;50000, temperature svjetla 5000K, svjetlosnog toka 4550lm, ukupne snage 58W. Boja eloksiranja po izboru investitora. Dostupne boje su: Natural (standard), Champagne, Olive, Brown, Black, Inox, Gray, Graphite, Green, Antracite</t>
  </si>
  <si>
    <t>VANJSKA RASVJETA UKUPNO</t>
  </si>
  <si>
    <t>INSTALACIJSKI MATERIJAL I TEHNOLOŠKI PRIKLJUČCI</t>
  </si>
  <si>
    <t>foto sonda</t>
  </si>
  <si>
    <t>TK priključnica 2xRJ45 cat 7, podžbukna montaža, komplet  sa okvirom, maskom i pokrovom</t>
  </si>
  <si>
    <t>TK priključnica 1xRJ45 cat 7, podžbukna montaža na strop, komplet  sa okvirom, maskom i pokrovom</t>
  </si>
  <si>
    <t xml:space="preserve">prekidač, modularni (p/ž) </t>
  </si>
  <si>
    <t>kutija za modularne prekidače, ugradna</t>
  </si>
  <si>
    <r>
      <t>Izvedba izjednačenja potencijala  PS 49 sa obujmicama</t>
    </r>
    <r>
      <rPr>
        <b/>
        <sz val="10"/>
        <rFont val="Arial"/>
        <family val="2"/>
        <charset val="238"/>
      </rPr>
      <t xml:space="preserve"> </t>
    </r>
    <r>
      <rPr>
        <sz val="10"/>
        <rFont val="Arial"/>
        <family val="2"/>
        <charset val="238"/>
      </rPr>
      <t>u s.čvorovima, te povezivanjem metalnih elemenata na sabirnicu kutije za izjed. potencijala, istu spojiti na sabirnicu el. razdjelnika.</t>
    </r>
  </si>
  <si>
    <r>
      <t>dobava i ugradnja vodiča H07V-K 10 mm</t>
    </r>
    <r>
      <rPr>
        <vertAlign val="superscript"/>
        <sz val="10"/>
        <rFont val="Arial"/>
        <family val="2"/>
        <charset val="238"/>
      </rPr>
      <t>2</t>
    </r>
  </si>
  <si>
    <r>
      <t>dobava i ugradnja vodiča H07V-K 6 mm</t>
    </r>
    <r>
      <rPr>
        <vertAlign val="superscript"/>
        <sz val="10"/>
        <rFont val="Arial"/>
        <family val="2"/>
        <charset val="238"/>
      </rPr>
      <t>2</t>
    </r>
  </si>
  <si>
    <t>Izvedba izvoda za napajanje upravljačkog ormara dizalice topline na krovu, oznake KO-DIZALICA TOPLINE, kabelom NYY 4x95mm2+1x50mm², dužine 60m i dovođenje u funkciju istog</t>
  </si>
  <si>
    <t>Izvedba izvoda za napajanje HVAC uređaja s rek.top. (dvorane) na krovu, kabelom NYY 5x4mm2 dužine cca 50m i dovođenje u funkciju istih</t>
  </si>
  <si>
    <t>Izvedba izvoda za napajanje HVAC uređaja s rek.top. i klima komora-dvorane/kuhinje na krovu, kabelom NYY 5x4mm2 dužine cca 40m i dovođenje u funkciju istih</t>
  </si>
  <si>
    <t>Izvedba izvoda za napajanje PP zaklopki, kabelom 2x(PP-Y 3x1,5mm) dužine cca 30m i dovođenje u funkciju istih</t>
  </si>
  <si>
    <t>Izvedba izvoda za napajanje PP zaklopki, kabelom 2x(PP-Y 3x1,5mm) dužine cca 45m i dovođenje u funkciju istih</t>
  </si>
  <si>
    <t>Izrada izvoda za napajanje ventilatora male dvorane na krovu kabelom NYM-J 4x2,5mm2, dužine cca 40m i spajanje istih</t>
  </si>
  <si>
    <t>Izrada izvoda za napajanje ventilatora kuhinje na krovu kabelom NYM-J 4x2,5mm2, dužine cca 35m i spajanje istih</t>
  </si>
  <si>
    <t>Izrada izvoda za napajanje ventilatora na krovu kabelom NYM-J 4x2,5mm2, dužine cca 25m i spajanje istih</t>
  </si>
  <si>
    <t>Izrada izvoda za napajanje ventilatora kuhinje za odvod i dovod zraka na krovu kabelom NYY 5x2,5mm2, dužine 35m i spajanje istih</t>
  </si>
  <si>
    <t>Izrada izvoda za napajanje termostata ventilokonvektora kabelom LiYCY 2x2x0,8mm2, dužine cca 10m i dovođenje u funkciju istog</t>
  </si>
  <si>
    <t>Izrada izvoda za napajanje termostata ventilokonvektora kabelom LiYCY 2x2x0,8mm2, dužine cca 25m i dovođenje u funkciju istog</t>
  </si>
  <si>
    <t>Izrada izvoda za napajanje termostata ventilokonvektora kabelom LiYCY 2x2x0,8mm2, dužine cca 35m i dovođenje u funkciju istog</t>
  </si>
  <si>
    <t>Izrada izvoda za napajanje klime server sobe i dovođenje u funkciju istih, kabelom NYM-J 4x2,5mm2, dužine cca 5m</t>
  </si>
  <si>
    <t>Izrada izvoda za napajanje dvorane, kuhinje, matični sat te dovođenje u funkciju istih, kabelom NYM-J 3x2,5mm2, dužine cca 15m</t>
  </si>
  <si>
    <t>Izrada izvoda za napajanje stropnih ventilokonvektora i dovođenje u funkciju istih, kabelom NYM-J 3x2,5mm2, dužine cca 25m</t>
  </si>
  <si>
    <t>Izrada izvoda za napajanje stropnih ventilokonvektora i dovođenje u funkciju istih, kabelom NYM-J 3x2,5mm2, dužine cca 40m</t>
  </si>
  <si>
    <t>Izrada izvoda za napajanje stropnih ventilokonvektora i dovođenje u funkciju istih, kabelom NYM-J 3x2,5mm2, dužine cca 50m</t>
  </si>
  <si>
    <t>Izrada izvoda za napajanje koša dvorane i dovođenje u funkciju istih, kabelom NYM-J 3x2,5mm2, dužine cca 50m</t>
  </si>
  <si>
    <t>Izrada izvoda za napajanje grijača klima komore i dovođenje u funkciju istih, kabelom NYM-J 5x4mm2, dužine cca 35m</t>
  </si>
  <si>
    <t>Izrada izvoda za napajanje klima komore i pregradne zavjese u dvorani te dovođenje u funkciju istih, kabelom NYM-J 5x2,5mm2, dužine cca 35m</t>
  </si>
  <si>
    <t>Izrada izvoda za napajanje pumpe za prepumpavanje i dovođenje u funkciju istih, kabelom NYM-J 5x2,5mm2, dužine cca 50m</t>
  </si>
  <si>
    <t>Izrada izvoda za napajanje kuhinje te dovođenje u funkciju istih, kabelom NYM-J 5x6mm2, dužine cca 5m</t>
  </si>
  <si>
    <t>Izrada izvoda za napajanje kuhinje te dovođenje u funkciju istih, kabelom NYM-J 5x4mm2, dužine cca 10m</t>
  </si>
  <si>
    <t>Izrada izvoda za napajanje kuhinje te dovođenje u funkciju istih, kabelom NYM-J 5x6mm2, dužine cca 10m</t>
  </si>
  <si>
    <t>Izrada izvoda za napajanje podizne platforme i dovođenje u funkciju istog, kabelom NYM-J 3x2,5mm2, dužine cca 25m</t>
  </si>
  <si>
    <t>Izrada izvoda za napajanje SOS centrale kabelom NYM-J  3x2,5mm2, dužine cca 20m i spajanje istog</t>
  </si>
  <si>
    <t>Spajanje sustava za odimljavanje dvorane CO1 kabelom NHXH FE180/E90  3x2,5mm2, dužine cca 40m i dovođenje u funkciju istog</t>
  </si>
  <si>
    <t>Spajanje sustava za odimljavanje stubišta 2 CO4 kabelom NHXH FE180/E90  3x2,5mm2, dužine cca 30m i dovođenje u funkciju istog</t>
  </si>
  <si>
    <t>Izrada izvoda za napajanje razvodnog ormara dizala kabelom NHXH FE180/E90  5x10mm2, dužine cca 35m i spajanje istog</t>
  </si>
  <si>
    <t>Izrada izvoda za napajanje razvodnog ormara splinker stanice kabelom NHXH FE180/E90  5x10mm2, dužine cca 20m i spajanje istog</t>
  </si>
  <si>
    <t>Izrada izvoda za napajanje vatrodojavne centrale (VDC) kabelom NYM-J 3x2,5mm2, dužine cca 25m i dovođenje u funkciju iste</t>
  </si>
  <si>
    <t>Spajanje ormara CATV kabelom NYM-J 3x2,5mm2, dužine 10m i dovođenje u funkciju istog</t>
  </si>
  <si>
    <t>INSTALACIJSKI MATERIJAL I TEHNOLOŠKI PRIKLJUČCI UKUPNO:</t>
  </si>
  <si>
    <t>KABELI I KABELSKE POLICE</t>
  </si>
  <si>
    <t>Dobava, polaganje  i spajanje kabela u kabelske kanalice ili odgovarajuće zaštitne cijevi uključivo plastične kutije, ovjesni pribor i sl.</t>
  </si>
  <si>
    <t>FG70R 3x(4x120mm2)+1x70mm2 (GRMO-GRO)</t>
  </si>
  <si>
    <t>NYY 5x10mm² (GRO-ROD)</t>
  </si>
  <si>
    <t>NYY 5x6mm² (GRO-STRO)</t>
  </si>
  <si>
    <t>NYY 4x50mm2+1x25mm² (GRO-ROK)</t>
  </si>
  <si>
    <t>NYY 5x10mm² (GRO-RO1)</t>
  </si>
  <si>
    <t>NYY 5x10mm² (GRO-RO2)</t>
  </si>
  <si>
    <t>NYY 5x10mm² (GRO-RO3)</t>
  </si>
  <si>
    <t>NYY 5x6mm² (RO2-ROI)</t>
  </si>
  <si>
    <t>NYY 5x4mm²</t>
  </si>
  <si>
    <t>NYM-J 5x2,5mm2</t>
  </si>
  <si>
    <t>NYM-J 3x2,5mm2</t>
  </si>
  <si>
    <t>NYM-J 3x1,5mm2</t>
  </si>
  <si>
    <t>NYM-J 4x1,5mm2</t>
  </si>
  <si>
    <t>NHXH FE180/E90 3x1,5mm2</t>
  </si>
  <si>
    <t>NHXH FE180/E90 4x1,5mm2</t>
  </si>
  <si>
    <t>NHXH FE180/E90 4x2,5mm2</t>
  </si>
  <si>
    <t>BMY(St) 4x2x0,8mm2</t>
  </si>
  <si>
    <t>NYM 4x2x0,8mm2</t>
  </si>
  <si>
    <t>Dobava, polaganje  i spajanje kabela u kabelske kanalice ili odgovarajuće zaštitne cijevi uključivo plastične kutije, ovjesni pribor i sl. za potrebe upravljanja dizalice topline iz ormara oznake KO-DIZALICA TOPLINE na krovu:</t>
  </si>
  <si>
    <t>NYY 4x95mm2+1x50mm²</t>
  </si>
  <si>
    <t>JE-Y(St)Y 4x2x0,8mm2</t>
  </si>
  <si>
    <t>JE-Y(St)Y 2x2x0,8mm2</t>
  </si>
  <si>
    <t>UTP cat 6</t>
  </si>
  <si>
    <t>NYY-J 5x4mm2</t>
  </si>
  <si>
    <t>Dobava i polaganje zaštitnih cijevi:</t>
  </si>
  <si>
    <t>Cs13</t>
  </si>
  <si>
    <t>Cs16</t>
  </si>
  <si>
    <t>Cs20</t>
  </si>
  <si>
    <t>Cs25</t>
  </si>
  <si>
    <t>Cs32</t>
  </si>
  <si>
    <t>Dobava i polaganje PNT cijevi</t>
  </si>
  <si>
    <t>PNT23</t>
  </si>
  <si>
    <t>PNT32</t>
  </si>
  <si>
    <t>Dobava, montaža i spajanje dvodjelnog podnog kanala dim 250/50mm za razvod kabela u kabinetu informatike</t>
  </si>
  <si>
    <t>Dobava, montaža i spajanje kabelskih polica za polaganje kabela jake struje, komplet sa svim spojnim i montažnim materijalom:</t>
  </si>
  <si>
    <t>PK400</t>
  </si>
  <si>
    <t>PK300</t>
  </si>
  <si>
    <t>PK200</t>
  </si>
  <si>
    <t>PK100</t>
  </si>
  <si>
    <t xml:space="preserve">Izvedba izjednačenja potencijala u kuhinji pomoću P/F 10 mm vodiča i  fleksibilnih spojnica </t>
  </si>
  <si>
    <t>KABELI UKUPNO:</t>
  </si>
  <si>
    <t>INSTALACIJA SLABE STRUJE</t>
  </si>
  <si>
    <t>INSTALACIJA STRUKTURNOG KABLIRANJA</t>
  </si>
  <si>
    <r>
      <t xml:space="preserve">Dobava, montaža i spajanje </t>
    </r>
    <r>
      <rPr>
        <b/>
        <sz val="10"/>
        <rFont val="Arial"/>
        <family val="2"/>
        <charset val="238"/>
      </rPr>
      <t>servera +KO</t>
    </r>
    <r>
      <rPr>
        <sz val="10"/>
        <rFont val="Arial"/>
        <family val="2"/>
        <charset val="238"/>
      </rPr>
      <t>:</t>
    </r>
  </si>
  <si>
    <t>Polucilindar EK 333 s 1xključem</t>
  </si>
  <si>
    <t>Podnožje, bočne stranice, par, za kom. ormare dubine 800mm</t>
  </si>
  <si>
    <t>Podnožje, pred./zadnji pokrov perfor., Š=800 za DS/DSZ/DSS</t>
  </si>
  <si>
    <t>Krovna vent. jedinica, 2xventilator 35W i termostat, 19", 4U</t>
  </si>
  <si>
    <t>19" fiksna polica do maks. 80kg, d=550mm, 1U, RAL7035</t>
  </si>
  <si>
    <t>19" napojna letva,8xshuko,prekidač,1U,kabel 2m,crna,alu</t>
  </si>
  <si>
    <t>Opt. razdjelnik, 12 niti,LC,9/125µm OS2, izvlačivi,19",1U</t>
  </si>
  <si>
    <t>Opt. razdjelnik, 8 niti,LC,9/125µm OS2, izvlačivi,19",1U</t>
  </si>
  <si>
    <t>Prespojni panel 19", prazan, za 24 modula, 1U, RA7035, ECO</t>
  </si>
  <si>
    <t>TOOLLESS LINE utični modul RJ45 cat.6, neoklopljen (SFA)</t>
  </si>
  <si>
    <t>Prespojni panel 25xRJ45 ISDN,4-pinski 3,6/4,5,neokl.,19",1U</t>
  </si>
  <si>
    <t>19" vodilica kabela s 5 prstena 70x40 i otvorima,1U,RAL7035</t>
  </si>
  <si>
    <t>19" set-vijci M6, kavezne matice i podložne pločice(50 kom.)</t>
  </si>
  <si>
    <t>UPS Genio Flex Plus Dual 3000VA 2700W 5 Min.1/1f/Line-Int.</t>
  </si>
  <si>
    <r>
      <t xml:space="preserve">Dobava, montaža i spajanje ormara prizemlja oznake </t>
    </r>
    <r>
      <rPr>
        <b/>
        <sz val="10"/>
        <rFont val="Arial"/>
        <family val="2"/>
        <charset val="238"/>
      </rPr>
      <t>+KO1</t>
    </r>
    <r>
      <rPr>
        <sz val="10"/>
        <rFont val="Arial"/>
        <family val="2"/>
        <charset val="238"/>
      </rPr>
      <t>:</t>
    </r>
  </si>
  <si>
    <t>Samostojeći komunikacijski ormar DS 600x1300x600, 19", 27U</t>
  </si>
  <si>
    <t>Krovna vent. jedinica, 1xventilator 35W i termostat, 19", 4U</t>
  </si>
  <si>
    <t>19" fiksna polica do maks. 50kg, d=350mm, 1U, RAL7035</t>
  </si>
  <si>
    <t>UPS Genio Flex Plus Dual 1100VA 990W 5 Min.1/1f/Line-Int.</t>
  </si>
  <si>
    <r>
      <t xml:space="preserve">Dobava, montaža i spajanje ormara 1. kata oznake </t>
    </r>
    <r>
      <rPr>
        <b/>
        <sz val="10"/>
        <rFont val="Arial"/>
        <family val="2"/>
        <charset val="238"/>
      </rPr>
      <t>+KO2</t>
    </r>
    <r>
      <rPr>
        <sz val="10"/>
        <rFont val="Arial"/>
        <family val="2"/>
        <charset val="238"/>
      </rPr>
      <t>:</t>
    </r>
  </si>
  <si>
    <r>
      <t xml:space="preserve">Dobava, montaža i spajanje ormara informatika oznake </t>
    </r>
    <r>
      <rPr>
        <b/>
        <sz val="10"/>
        <rFont val="Arial"/>
        <family val="2"/>
        <charset val="238"/>
      </rPr>
      <t>+KOI</t>
    </r>
    <r>
      <rPr>
        <sz val="10"/>
        <rFont val="Arial"/>
        <family val="2"/>
        <charset val="238"/>
      </rPr>
      <t>:</t>
    </r>
  </si>
  <si>
    <r>
      <t xml:space="preserve">Dobava, montaža i spajanje ormara 2. kata oznake </t>
    </r>
    <r>
      <rPr>
        <b/>
        <sz val="10"/>
        <rFont val="Arial"/>
        <family val="2"/>
        <charset val="238"/>
      </rPr>
      <t>+KO3</t>
    </r>
    <r>
      <rPr>
        <sz val="10"/>
        <rFont val="Arial"/>
        <family val="2"/>
        <charset val="238"/>
      </rPr>
      <t>:</t>
    </r>
  </si>
  <si>
    <t>Dobava i polaganje VGA kabela, dužine cca 10m</t>
  </si>
  <si>
    <t>U/UTP inst. kabel cat.6, 4x2xAWG23/1, 300MHz,LS0H,plavi,500m</t>
  </si>
  <si>
    <t>Univer.opt.kabel A/I-DQ(ZN)BH 8x9/125µm OS2, LS0H-3, nm.</t>
  </si>
  <si>
    <t>Dobava i polaganje zaštitnih cijevi</t>
  </si>
  <si>
    <t>PVC 20</t>
  </si>
  <si>
    <t>PVC 32</t>
  </si>
  <si>
    <t>Dobava, montaža i spajanje kabelskih polica za polaganje kabela slabe struje, komplet sa svim spojnim i montažnim materijalom:</t>
  </si>
  <si>
    <t>INSTALACIJA STRUKTURNOG KABLIRANJA UKUPNO:</t>
  </si>
  <si>
    <t>IX.</t>
  </si>
  <si>
    <t xml:space="preserve">ANTENSKA INSTALACIJA </t>
  </si>
  <si>
    <t>Krov</t>
  </si>
  <si>
    <t>SAT stup d=3m, ?60mm, sa završnom kapom, pocinčani čel. 2mm</t>
  </si>
  <si>
    <t>SAT steznik za stup ?38-60mm,steznikom+2 vij.+mat.,p. čelik</t>
  </si>
  <si>
    <t>SAT steznik za uzem. stupa do 100cm,traka 428 cm, čelik</t>
  </si>
  <si>
    <t>SAT antena 100/95cm,alu,40,3dB,dvostr. pričv. monoblok,antr.</t>
  </si>
  <si>
    <t>SAT LNB nosač+nastavak,6°,Astra+HotBird,za HSAT080xx,alu</t>
  </si>
  <si>
    <t>SAT LNB Quattro za razdjelnik, zaštita od vode, ?40mm</t>
  </si>
  <si>
    <t>DVB-T/UHF antena, zašt. od oksidac.,vanj.,kanal.21-60,alu</t>
  </si>
  <si>
    <t>FM stereo radio antena,zašt. od oksidacije,F-kon., alu</t>
  </si>
  <si>
    <t>SAT koaksijalni F-konektor navojni, za kabele 6.6 - 6.8mm</t>
  </si>
  <si>
    <t>SAT koaks. vodonepr. pregibnica za F-konektor,UV,neopren.</t>
  </si>
  <si>
    <t>DIGI-SAT 3011 koaks.75Ohm 1.13/6.8,90dB,kl.A,PE,vanjski,100m</t>
  </si>
  <si>
    <t>2. KAT</t>
  </si>
  <si>
    <t>SAT ormarić čel., perf. ploča, zaključ.,600x800x200,RAL7035</t>
  </si>
  <si>
    <t>Utičnica šuko, 2struka,IP20, na vijak, bijela, nadžbukna</t>
  </si>
  <si>
    <t>SAT uzemljenje+prenap. zašt.,9x F-kon.,9x odv.,za HSATS5xxKA</t>
  </si>
  <si>
    <t>DVB-T pojačalo 2 u 1, FM VHF/UHF podesivo, TVS 6-00</t>
  </si>
  <si>
    <t>SAT multiswitch 9 IN 10 OUT za quattro/quad LNB,kask.,10m</t>
  </si>
  <si>
    <t>SAT kaskadna jedinica za 9 IN 12 OUT pasivna za HSATS5xxKA</t>
  </si>
  <si>
    <t>SAT završni otpor 75Ohm, F-muški, s izolacijom za DC</t>
  </si>
  <si>
    <t>1. KAT</t>
  </si>
  <si>
    <t>SAT ormarić čel., perf. ploča, zaključ.,600x600x200,RAL7035</t>
  </si>
  <si>
    <t>PRIZEMLJE</t>
  </si>
  <si>
    <t>SAT ormarić čel., perf. ploča, zaključ.,400x400x200,RAL7035</t>
  </si>
  <si>
    <t>SAT kaskadna jedinica za 9 IN 6 OUT pasivna za HSATS5xxKA</t>
  </si>
  <si>
    <t>UTIČNICE I KABELI</t>
  </si>
  <si>
    <t>SAT z. utičnica 3-struka,R/TV/SAT,kl.A,okvir+kućište,RAL9010</t>
  </si>
  <si>
    <t>DIGI-SAT 3030 koaks.75Ohm 1.02/6.8,100dB,kl.A,PVC,bijel,100m</t>
  </si>
  <si>
    <t xml:space="preserve">Dobava i polaganje u beton i pod žbuku instalacijske cijevi Cs 20
</t>
  </si>
  <si>
    <t>ANTENSKA INSTALACIJA UKUPNO:</t>
  </si>
  <si>
    <t>X.</t>
  </si>
  <si>
    <t>INSTALACIJA ŠKOLSKOG SATA I ZVONA</t>
  </si>
  <si>
    <t>Tehničke karakteristike za ocjenu jednakovrijednosti:</t>
  </si>
  <si>
    <t>Integrirano čuvanje vremena u slučaju nestanka napajanja; Integrirano internetsko sučelje za pregled postavki; Mogućnost spajanja do 4 zone; Dvije odvojene satne grupe, svaka do 40 sporednih satnih mehanizama; ±24V impuls za sporedne satove; Integrirani automatski punjač akumulatora; Spajanje pomoćnog akumulatora za neprekidni rad sporednih satova;          Napajanje 230 V; 50 Hz.                                                           ELEKTRIČNE:
Napajanje AC 85-265 V ~ 50/60 Hz
Potrošnja max 30 VA
Akumulatorsko napajanje 24 VDC, 7.2 Ah
Broj relejnih izlaza: 4 izlaza (bez kontaktni)
Preklopna snaga releja 230 VAC 16A
Izlazna snaga na I1 i I2 600 mA
Broj sporednih satova: po grupi 40 satova (@ 15mA po satu)
Impuls za satne mehanizme max ±30 VDC
Točnost sata [bez EGPS302] ±0.1 sek/dan [ 0°C ÷ 25°C]
±0.5 sek/dan [ -40°C ÷ 85°C]
Temperaturni opseg -20°C ÷ 50°C
Vrijeme trajanja impulsa: Minutni 0,2 - 9,9 sek
Sekundni 0,2 - 0,7 sek
MEHANIČKE:
Dimenzije kučišta (d x š x v) : 160 x 110 x 62 mm
Materijal kučišta: ABS termoplastika
Boja kučišta Siva (RAL 7035)
Montaža EMC2013S Din šina ili Zid</t>
  </si>
  <si>
    <t>Dobava, montaža i spajanje GPS prijemnika</t>
  </si>
  <si>
    <t>tip kao EGPS302</t>
  </si>
  <si>
    <t>GPS Prijemnik točnog vremena; Vremenska točnost 100ns RMS; Stupanj zaštite IP66; Stupanj zaštite od požara UL94-HB; RS485 protokol; Ulazni napon 5 - 30 VDC</t>
  </si>
  <si>
    <t>Dobava, montaža i spajanje školskog zvona za spoj na matični sat</t>
  </si>
  <si>
    <t>tip kao EAB1150</t>
  </si>
  <si>
    <t>Napajanje 85 – 265 V ; 50 - 60 Hz;
Radna struja 60 mA
Glasnoća zvona 95 dB
Promjer gonga 150 mm
Vodiči na zvonu P/F 0,5 mm2 (a)
Vodiči el. instalacije P, P/F, PGP(NYM) 2 x 1,5 mm2</t>
  </si>
  <si>
    <t xml:space="preserve">Dobava, montaža i spajanje jednostranog analognog </t>
  </si>
  <si>
    <t xml:space="preserve">sekundarnog el. sata za montažu na zid, </t>
  </si>
  <si>
    <t>tip kao EAS1040 fi 43cm</t>
  </si>
  <si>
    <t>Dobava, polaganje i spajanje kabela</t>
  </si>
  <si>
    <t>PP/L 3x1,5mm2</t>
  </si>
  <si>
    <t>Dobava i polaganje u p.c. cijev Cs16</t>
  </si>
  <si>
    <t>Dobava, montaža i spajanje sitnog montažnog pribora</t>
  </si>
  <si>
    <t>INSTALACIJA ŠKOLSKOG SATA I ZVONA UKUPNO:</t>
  </si>
  <si>
    <t>XI.</t>
  </si>
  <si>
    <t>MULTIMEDIJA I OZVUČENJE</t>
  </si>
  <si>
    <t>Specifikacija ozvučenja:</t>
  </si>
  <si>
    <t>Dobava i ugradnja centrale ozvućenja za reprodukciju glazbe i poruka u 6 zona
- ugrađeno pojačalo 240W
- ugrađen 6 zonski kontroler,zajednička glazba u svim zonama, regulator glasnoće na svakoj zoni
- ugrađen AM/FM reproduktor
- ugrađen MP3 player sa SD kartice ili USB memorije
- ugrađen kontroler za pozivnu stanicu</t>
  </si>
  <si>
    <t>Dobava pojačala snage
- snage 240W na 100V
- priroritetni ulaz
- 100V ulaz</t>
  </si>
  <si>
    <t>kpl</t>
  </si>
  <si>
    <t>Dobava 6 zonske pozivne stanice
- 6 tipki za odabir zone sa LED signalizacijom
- tipka za govor
- savitljivi mikrofon na gušćjem vratu
- RJ45 konektor za priključak kabela</t>
  </si>
  <si>
    <t>Dobava nadgradnog zvučnika
- snage 6W na 100V
- osjetljivost 94 dB na 1W
- metalno kućište
- frekvencijski opseg 90Hz do 16 kHz</t>
  </si>
  <si>
    <t>Dobava ugradnog zvučnika
- snage 6W na 100V
- osjetljivost 94 dB na 1W
- metalno kućište
- frekvencijski opseg 90Hz do 16 kHz</t>
  </si>
  <si>
    <t>Dobava i polaganje zvučničkog kabela kao PP/J 2x1.5mm2, ugradnja na kabelske police i pripremljene kabelske cijevi i kanalice</t>
  </si>
  <si>
    <t>Dobava i polaganje S/UTP kabela CAT 6</t>
  </si>
  <si>
    <t>Izrada šliceva u zidovima za polaganje kabela sa grubom obradom kabela</t>
  </si>
  <si>
    <t>Ugradnja i spajanje zvučnika</t>
  </si>
  <si>
    <t>Ugradnja i spajanje centrale ozvučenja</t>
  </si>
  <si>
    <t>Ugradnja i spajanje pozivnih stanica</t>
  </si>
  <si>
    <t>Testiranje i kontrola zvučničkih linija</t>
  </si>
  <si>
    <t>Primopredaja, puštanje u rad i obuka korisnika</t>
  </si>
  <si>
    <t>Izrada skice izvedenog stanja sa uputama o održavanju i korištenju opreme</t>
  </si>
  <si>
    <t>OZVUČENJE DVORANE</t>
  </si>
  <si>
    <t>Dobava 12'' nadgradnog zvučnika
- snage 340W na 8 Ohma, 640W MAX
- frekv. raspon 50 Hz do 19 kHz
- 12'' NF i 1'' LF zvučnik</t>
  </si>
  <si>
    <t>Dobava nosača zvučnika sa uključenim čeličnim kavezom za zaštitu od lopte</t>
  </si>
  <si>
    <t>Dobava pojačala snage
- snage 2 x 720 W na 4 Ohma</t>
  </si>
  <si>
    <t>Dobava 19'' rack mount miksera
- 8 ulaznih kanala
- 2 izlazna kanala</t>
  </si>
  <si>
    <t>Dobava rack ormara na kotačićima
- sa uključenom letvom i priključkom za 230V
- visine 24U</t>
  </si>
  <si>
    <t>Dobava i polaganje zvučničkog kabela kao Altavoz SP225 2 x 2.5mm2, ugradnja na kabelske police i pripremljene kabelske cijevi i kanalice</t>
  </si>
  <si>
    <t>MULTIMEDIJA I OZVUČENJE UKUPNO:</t>
  </si>
  <si>
    <t>XII.</t>
  </si>
  <si>
    <t>ODIMLJAVANJE</t>
  </si>
  <si>
    <t xml:space="preserve">STUBIŠTE 2
</t>
  </si>
  <si>
    <t xml:space="preserve">1 x prozor u funkciji odimljavanja
 </t>
  </si>
  <si>
    <t>Elektromotori za prozor</t>
  </si>
  <si>
    <t xml:space="preserve">Dobava, montaža i spajanje RWA 100 NT - sustava za otvaranje prozora zaokretno prema unutra. Uključen okov za ugradnju motora i mehaničko zaključavanje prozora, te elektromotor GEZE E250 / hod 200, 24V DC,EV1. Za instalaciju motora osigurati min. 50mm na okviru i 40mm krilu prozora. </t>
  </si>
  <si>
    <t>Oprema za mehaničko zaključavanje elektromotora - Pokrovni profil, L=2000 mm, EV1</t>
  </si>
  <si>
    <t xml:space="preserve">Centrala, ručni javljači </t>
  </si>
  <si>
    <t xml:space="preserve">Dobava, montaža i spajanje THZ Comfort upravljačke jedinice s napajanjem u nuždi, 3.4A, za jednu alarmnu grupu i jednu grupu za provjetravanje.
Boja: Narančasta RAL 2011 
Automatsko prebacivanje s mreže na bateriju. U slučaju nužde, s baterijom 24 V, osigurana je autonomija sustava minimalno 72 sata.
Sa prednje strane je alarmna kontrolna ploča:
- tipka za manualno aktiviranje alarma, reset tipka i LED indikacija stanja sustava "alarm", "u radu" i "kvar"
- dvije okrugle pozadinski osvjetljene tipke za upravljanje motorima u funkciji provjetravanja "otvori"; "zatvori"
Širina: 140 mm; Visina: 248 mm; Dubina: 85 mm
</t>
  </si>
  <si>
    <t>Ručni javljač / tipkalo GEZE FT- 4, 24V DC, VdS, RAL 2011 orange</t>
  </si>
  <si>
    <t>Prekidač LTA-24, funkcije otvori/zatvori, sa LED signalizacijom.</t>
  </si>
  <si>
    <t>Nadžbukna kutija za prekidač AS500</t>
  </si>
  <si>
    <t>Dvorana</t>
  </si>
  <si>
    <t>12 x prozora u funkciji odimljavanja
1 x vrata u funkciji dovoda svježeg zraka</t>
  </si>
  <si>
    <t>Dobava, montaža i spajanje K600 T Elektromotora s polugom za otvaranje jednog krila vrata, 24V DC, 1.4 A, EV1. Navedeni elektromotor postiže otvaranje od 90°.</t>
  </si>
  <si>
    <t>Dobava, montaža i spajanje RWA K600 Konzole za montažu tip G</t>
  </si>
  <si>
    <t>Metalni prihvat za elektroprihvatnik SB-KL 130</t>
  </si>
  <si>
    <t>Centrala, ručni javljači</t>
  </si>
  <si>
    <t>Dobava, montaža i spajanje ručnog javljača / tipkala GEZE FT- 4, 24V DC, VdS, RAL 2011 orange</t>
  </si>
  <si>
    <t>Dobava, montaža i spajanje prekidača LTA-24, funkcije otvori/zatvori, sa LED signalizacijom.</t>
  </si>
  <si>
    <t>SUSTAVA UPRAVLJANJA DIMNIM ZAVJESAMA</t>
  </si>
  <si>
    <t>ODIMLJAVANJE UKUPNO:</t>
  </si>
  <si>
    <t>XIII.</t>
  </si>
  <si>
    <t>SOS INSTALACIJA</t>
  </si>
  <si>
    <t>Dobava, montaža i spajanje kabela:</t>
  </si>
  <si>
    <t xml:space="preserve"> J-Y(St) 2x2x0,8mm2</t>
  </si>
  <si>
    <t>Cijev plastična CS 16</t>
  </si>
  <si>
    <t>SOS INSTALACIJA UKUPNO:</t>
  </si>
  <si>
    <t>XIV.</t>
  </si>
  <si>
    <t>INSTALACIJE STROJARNICE</t>
  </si>
  <si>
    <t>Zaštitni prekidač, D karakteristika, 10A, 1-polni, 10kA</t>
  </si>
  <si>
    <t>Zaštitni prekidač, C karakteristika, 20A, 3-polni, 10kA</t>
  </si>
  <si>
    <t>Transformator, 1-fazni | 230/024V | 100VA, IP00</t>
  </si>
  <si>
    <t>B Monoblock LED, zeleni, 230V AC, kompletna svjetiljka</t>
  </si>
  <si>
    <t>Sklopnik 3P | 4kW (10A) [AC3] | 230V AC | + 1N/O (ugrađen)</t>
  </si>
  <si>
    <t>Bimetalni relej, područje podešenja 0.6-0.9A</t>
  </si>
  <si>
    <t>Zidni ormar, metalni, IP66, 1000x800x260 (VxŠxD)</t>
  </si>
  <si>
    <t>prekidač,isklopni, IP54, n/ž</t>
  </si>
  <si>
    <t>utičnica sa poklopcem, 230V, 16A (na ormaru)</t>
  </si>
  <si>
    <t>utičnica sa poklopcem, 400/230V, 32A (na ormaru)</t>
  </si>
  <si>
    <t>utičnica sa poklopcem, 24V (na ormaru)</t>
  </si>
  <si>
    <t>Dobava, montaža i spajanje kabelske police:</t>
  </si>
  <si>
    <t>INSTALACIJE STROJARNICE UKUPNO:</t>
  </si>
  <si>
    <t>XV.</t>
  </si>
  <si>
    <t xml:space="preserve"> m</t>
  </si>
  <si>
    <t>Dobava i polaganje (cca 3m) trake Fe/Zn 40x4mm za zemni uvodnik od mjernog spoja do spoja s trakom uzemljivača u temelju.</t>
  </si>
  <si>
    <t xml:space="preserve"> kom</t>
  </si>
  <si>
    <t>Izvedba spoja vodom P16mm2 (cca 2m)  ograde, te okvira prozora i vrata zavarivanjem ili s 2 vijka M-10, oluka i metalne mase po krovu spojnicom, uključivo i olovne podloške ako je oluk od bakra.</t>
  </si>
  <si>
    <t>Izvedba spoja kišnog vertikalnog žlijeba na gromobr. instalaciju (iznad mjernog spoja) Cu uže promjera 8mm</t>
  </si>
  <si>
    <t>Izvedba spoja trake međusobno po objektu, križnom spojnicom</t>
  </si>
  <si>
    <t>Izvedba spoja inox žice na krovu i kišnog oluka spojnicom, uključivo olovne pločice 50x50x5 mm.</t>
  </si>
  <si>
    <t>Izvedba uzemljenja vodilice dizala trakom Fe/Zn 40x4mm, dužine cca 10m</t>
  </si>
  <si>
    <t>Izvedba uzemljenja uređaja trakom Fe/Zn 40x4mm, dužine cca 10m</t>
  </si>
  <si>
    <t>Izvedba uzemljenja GIP-a trakom Fe/Zn 40x4mm, dužine cca 10m</t>
  </si>
  <si>
    <t>Dobava, montaža i spajanje voda P10mm2 (0,5m) za izvedba spoja metalnih masa na fasadama</t>
  </si>
  <si>
    <t>Ispitivanje instalacije i reviziona knjiga.</t>
  </si>
  <si>
    <t>GROMOBRANSKA INSTALACIJA UKUPNO:</t>
  </si>
  <si>
    <t>XVI.</t>
  </si>
  <si>
    <t>Ovom specifikacijom je predviđena samo kabelska kanalizacija za elektroničku komunikacijsku mrežu na građevinskoj parceli predmetne građevine.</t>
  </si>
  <si>
    <t>Trasiranje rova za EKM. Obračun po metru obilježene trase.</t>
  </si>
  <si>
    <t>Dobava i polaganje PEHD cijevi NO 50mm</t>
  </si>
  <si>
    <t>Dobava i polaganje PEHD cijevi NO 110mm</t>
  </si>
  <si>
    <t>Zatrpavanje rova iznad cijevi zamjenskim materijalom visine 60cm u slojevima vibropločom, uključujući i dobavu.</t>
  </si>
  <si>
    <t>Iskop zemlje III kategorije za zdenac tipa MZ D1 i D2. Iskop se predviđa 80% strojno i 20% ručno.</t>
  </si>
  <si>
    <t>Dobava i postava montažnog zdenca tipa MZ D2, komplet s uvodnim G i S pločama, te poklopcem. U stavku ulazi:</t>
  </si>
  <si>
    <t>Odvoz preostalog materijala od iskopa nakon zatrpavanja rova na deponiju određenu od nadležne službe. U cijenu je uračunat utovar, istovar, grubo razastiranje, te čekanje radnika i kamiona. Obračun po m3 zemlje u rastresitom stanju.</t>
  </si>
  <si>
    <t>Pozicija – ulaz operatora</t>
  </si>
  <si>
    <t>R200galv – okruglo rješenje u koji se slažu odgovarajući moduli</t>
  </si>
  <si>
    <t>RM 60 – moduli koji pokrivaju kabele vanjskog promjera Ø24-54mm</t>
  </si>
  <si>
    <t>Papirnati kalup ako zid već nije gotov, u protivnom se buši sa dijamantnom krunom Ø200-202mm, komplet.</t>
  </si>
  <si>
    <t>6. TROŠKOVNIK SUSTAVA VATRODOJAVE I THZ</t>
  </si>
  <si>
    <t>OPĆI POGODBENI I TEHNIČKI UVJETI</t>
  </si>
  <si>
    <t xml:space="preserve">Potrebna ispitivanja </t>
  </si>
  <si>
    <t xml:space="preserve"> - Atest o izvršenom ispitivanju sustava vatrodojave  od ovlaštene institucije</t>
  </si>
  <si>
    <t xml:space="preserve"> - Atesti opreme i ispitivanja za sve grupe i elemente pojedinih grupa tehničke zaštite od ovlaštene tvrtke koja ima registraciju i ovlaštenje MUP-a za  djelatnosti tehničke zaštite.</t>
  </si>
  <si>
    <t>Za sav ugrađeni materijal i proizvode treba osigurati i priložiti isprave o sukladnosti i druge dokaze kvalitete, te odgovarjauću atesnu i ispitnu dokumentaciju.</t>
  </si>
  <si>
    <t>1.1 OPREMA SUSTAVA VATRODOJAVE</t>
  </si>
  <si>
    <t>Modularna vatrodojavna centrala s prihvatom do 32 petlje, mogućnošću spajanja 254 elementa po petlji, LCD touch screen komunikacijom sa korisnikom, prostorom za 10 modula u osnovnom kućištu:</t>
  </si>
  <si>
    <t>izolator kratkog spoja ugrađen u svakom adresabilnom elementu sustava (javljaču, modulu)</t>
  </si>
  <si>
    <t>kompletno sučelje sustava na hrvatskom jeziku</t>
  </si>
  <si>
    <t xml:space="preserve">mogućnost dodavanja dodatnih modula za prihvat budućih proširenja sustava </t>
  </si>
  <si>
    <t xml:space="preserve">tip kao: FPA-5000, Bosch </t>
  </si>
  <si>
    <t>ili jednakovrijedan proizvod: ______________________</t>
  </si>
  <si>
    <t xml:space="preserve">Kućište za smještaj 4 akumulatora kapaciteta 40 Ah
tip kao: PMF 0004 A + FMH 0000 A, Bosch </t>
  </si>
  <si>
    <t>LSN modul 300 mA za spajanje petlje:</t>
  </si>
  <si>
    <t>do 254 mjesta detekcije</t>
  </si>
  <si>
    <t>izlazna struja do 300 mA</t>
  </si>
  <si>
    <t>duljina petlje do 1600 m</t>
  </si>
  <si>
    <t>moguće spajanje neoklopljenim kabelom</t>
  </si>
  <si>
    <t>tip kao: LSN 0300 A Bosch</t>
  </si>
  <si>
    <t>Univerzalni izvor napajanja i modul za nadzor akumulatora:</t>
  </si>
  <si>
    <t>ulazni napon 100 VAC...240 VAC</t>
  </si>
  <si>
    <t>izlazni napon 26 VDC...29 VDC</t>
  </si>
  <si>
    <t>max. izlazna struja 6 A</t>
  </si>
  <si>
    <t>izlazna snaga 160 W</t>
  </si>
  <si>
    <t>učinkovitost &gt;85%</t>
  </si>
  <si>
    <t xml:space="preserve">tip kao: UPS 2416 A + BCM 0000 B, Bosch </t>
  </si>
  <si>
    <t>Modul za spajanje konvencionalnih sirena i bljeskalica:</t>
  </si>
  <si>
    <t>spajanje dvije neovisne linije</t>
  </si>
  <si>
    <t xml:space="preserve">nadzor petlje na prekid i kratki spoj </t>
  </si>
  <si>
    <t>tip kao: NZM 0002 A, Bosch</t>
  </si>
  <si>
    <t>LSN optički javljač požara:</t>
  </si>
  <si>
    <t>dvostruka optička tehnologija detekcije požara dvama senzorima različitih valnih duljina svjetlosti</t>
  </si>
  <si>
    <t>automatsko ili ručno adresiranje javljača</t>
  </si>
  <si>
    <t>softversko konfiguriranje javljača</t>
  </si>
  <si>
    <t>"self-monitoring" tehnologija provjere</t>
  </si>
  <si>
    <t>kućište otporno na prašinu</t>
  </si>
  <si>
    <t>radni napon: 15 VDC - 33 VDC</t>
  </si>
  <si>
    <t>dimenzija s podnožjem:Φ120 x 63.5 mm</t>
  </si>
  <si>
    <t>potrošnja &lt; 0,51mA</t>
  </si>
  <si>
    <t>težina:  75 g</t>
  </si>
  <si>
    <t>dopuštena vlažnost: 95%</t>
  </si>
  <si>
    <t>dopuštena brzina zraka: do 20 m/s</t>
  </si>
  <si>
    <t>radna temperatura: -20°C ... +65°C</t>
  </si>
  <si>
    <t>tip kao: FAP-425-DO-R, Bosch</t>
  </si>
  <si>
    <t>LSN termički javljač požara:</t>
  </si>
  <si>
    <t>termička tehnologija detekcije požara</t>
  </si>
  <si>
    <t>tip kao: FAH-425-T-R, Bosch</t>
  </si>
  <si>
    <t>Podnožje javljača:</t>
  </si>
  <si>
    <t>nadžbukna montaža ili montaža u spušteni strop</t>
  </si>
  <si>
    <t xml:space="preserve">tip kao: MS 400 B, Bosch  </t>
  </si>
  <si>
    <t>LSN ručni javljač požara:</t>
  </si>
  <si>
    <t>LED indikacija aktivnosti alarma</t>
  </si>
  <si>
    <t>automatsko ili ručno adresiranje</t>
  </si>
  <si>
    <t>potrošnja: 0,4 mA</t>
  </si>
  <si>
    <t>zaštita: IP54</t>
  </si>
  <si>
    <t>radna temperatura: -25°C ... +70°C</t>
  </si>
  <si>
    <t>tip kao: FMC-210-DM-G-R, Bosch</t>
  </si>
  <si>
    <t>Adresabilna alarmna sirena s bljeskalicom:</t>
  </si>
  <si>
    <t>napajanje 24 VDC iz vatrodojavne petlje</t>
  </si>
  <si>
    <t>potrošnja u alarmu 33 mA</t>
  </si>
  <si>
    <t xml:space="preserve">tip kao: FMC-420-A-BS-RD + FNS-420-R, Bosch </t>
  </si>
  <si>
    <t>Konvencionalna alarmna sirena s bljeskalicom:</t>
  </si>
  <si>
    <t>napajanje 12 VDC ili 24 VDC</t>
  </si>
  <si>
    <t>zaštita: IP65</t>
  </si>
  <si>
    <t>tip kao: FNM-320LED-SRD, Bosch</t>
  </si>
  <si>
    <t>Akumulator 12V, 40 Ah.</t>
  </si>
  <si>
    <t>tip kao: Fiamm</t>
  </si>
  <si>
    <t>Paralelni indikator prorade javljača:</t>
  </si>
  <si>
    <t>za prikaz stanja alarma na javljačima zaklonjenim pogledu</t>
  </si>
  <si>
    <t>predviđen za javljače u dvostrukim stropovima i oknu dizala</t>
  </si>
  <si>
    <t>tip kao: FAA-420-RI, Bosch</t>
  </si>
  <si>
    <t>Ulazno-izlazni relejni modul:</t>
  </si>
  <si>
    <t>potrošnja  6,06mA</t>
  </si>
  <si>
    <t>dimenzija:126 x 126x71 mm</t>
  </si>
  <si>
    <t>radna temperatura: -20°C ... +50°C</t>
  </si>
  <si>
    <t>stupanj zaštite IP 54</t>
  </si>
  <si>
    <t>težina: 390 g</t>
  </si>
  <si>
    <t>2 relejna visokonaponska izlaza i 2 neovisna ulaza</t>
  </si>
  <si>
    <t>tip kao: FLM-420-RHV-S, Bosch</t>
  </si>
  <si>
    <t>tip kao: FLM-420-I8R1-S, Bosch</t>
  </si>
  <si>
    <t>Protupožarni ormarić za smještaj VDC</t>
  </si>
  <si>
    <t>vatrootpornost klase T60 (T90 okvir, T60 staklo)</t>
  </si>
  <si>
    <t>tip kao: Metalind</t>
  </si>
  <si>
    <t>Telefonski dojavnik:</t>
  </si>
  <si>
    <t>4 programabilna alarmna ulaza</t>
  </si>
  <si>
    <t>2 izlaza za praćenje ili upravljanje sustavom</t>
  </si>
  <si>
    <t>dojava događaja u digitalnom formatu (Contact ID)</t>
  </si>
  <si>
    <t>dojava snimljenim glasovnim porukama na ukupno 8 telefonskih brojeva</t>
  </si>
  <si>
    <t>tip kao: B-TEL02, Bentel</t>
  </si>
  <si>
    <t>Paralelni tablo:</t>
  </si>
  <si>
    <t>izdvojeni LCD display identičan onome na VDC</t>
  </si>
  <si>
    <t>prikaz svih stanja sustava uz zvučnu i svjetlosnu signalizaciju</t>
  </si>
  <si>
    <t>upravljanje svim dijelovima sustava identično kao na VDC</t>
  </si>
  <si>
    <t>spajanje u redundantni prsten</t>
  </si>
  <si>
    <t>tip kao: FMR-5000, Bosch</t>
  </si>
  <si>
    <t>Mrežni modul vatrodojavne centrale 10/100 Mbit/s</t>
  </si>
  <si>
    <t>Omogućava pristupanje vatrodojavnoj centrali putem mreže</t>
  </si>
  <si>
    <t>tip kao: ADC-5000-OPC, Bosch</t>
  </si>
  <si>
    <t>Softverski paket za nadzor i upravljanje sustavom vatrodojave</t>
  </si>
  <si>
    <t xml:space="preserve">- modularna arhitektura bazirana na server-klijent principu
- dvosmjerna komunikacija s uređajima preko zasebnih međusobno neovisnih servisa
 - svakom korisniku, ili korisničkoj grupi, moguće
precizno odrediti ovlasti preko sustava privilegija
- fleksibilnost prikaza: web administratorsko sučelje,
klijentsko sučelje dostupno preko weba ili preko napredne desktop aplikacije, mobilna android aplikacija za brzi pregled svih ključnih funkcija
- sadrži sve potrebne elemente za upravljanje i komunikaciju s uređajima koje je moguće
konfigurirati unutar vremenskih okvira, te osnovnim entitetima (lokacije, uređaji, osobe i korisnici) kao i listu događaja
- svaki događaj može se korisnički konfigurirati kao alarm po razinama i prioritetima; za svaku vrstu alarma moguće je postaviti procedure obrade alarma koje operater mora pratiti
- mogućnost interakcije sa ostalim modulima (npr. Video modulom)
- interaktivni tlocrt sa svim elementima sustava, sa jednostavnim navigiranjem i zumiranjem, te pretragom objekata
*programski paket mora biti kompatibilan sa programskim integracijskim paketom sustava tehničke zaštite  u svrhu vizulane (video) potvrde događaja unutar sustava vatrodojave </t>
  </si>
  <si>
    <t>tip kao: Supervisor Fire, Tehnozavod</t>
  </si>
  <si>
    <t>Licenca za pristup i upravljanje točkama vatrodojave- komplet 100 komada</t>
  </si>
  <si>
    <t>tip kao: Supervisor FirePoint, Tehnozavod</t>
  </si>
  <si>
    <t>OPREMA UKUPNO:</t>
  </si>
  <si>
    <t>1.2 KABELSKE TRASE I KABELI SUSTAVA VATRODOJAVE</t>
  </si>
  <si>
    <t>Nabava, isporuka i montaža PVC kabelske kanalice 90x65 mm za polaganje glavnih trasa petlji,  komplet s poklopcima, priborom za skretanje i završecima</t>
  </si>
  <si>
    <t>Nabava, isporuka i montaža PVC kabelske kanalice 20x20 mm, komplet s poklopcima</t>
  </si>
  <si>
    <t>Nabava, isporuka i montaža cijevi PNT promjera 16 mm za nadžbuknu izvedbu instalacije</t>
  </si>
  <si>
    <t>Izrada proboja kroz armiranobetonski podest ili zid debljine do 30 cm, komplet s protupožarnim brtvljenjem</t>
  </si>
  <si>
    <t>Dobava i polaganje vatrodojavnog kabela JB-Y(St)Y 1x2x0,8 mm za spajanje elemenata petlje u pripremljene cijevi, kanalice ili dvostruki strop</t>
  </si>
  <si>
    <t>Dobava i polaganje vatrodojavnog kabela JB-Y(St)Y 2x2x0,8 mm za spajanje elemenata petlje u pripremljene cijevi, kanalice ili dvostruki strop</t>
  </si>
  <si>
    <t>Dobava i polaganje napojnog kabela PGP 3x2,5 mm2 za napajanje vatrodojavne centrale u pripremljene kanalice</t>
  </si>
  <si>
    <t>Dobava i polaganje komunikacijskog kabela FTP cat5e za telefonski dojavnik</t>
  </si>
  <si>
    <t>KABELSKE TRASE I KABELI UKUPNO:</t>
  </si>
  <si>
    <t>1.3. RADOVI SUSTAVA VATRODOJAVE</t>
  </si>
  <si>
    <t>Montaža i spajanje podnožja optičkog javljača dima</t>
  </si>
  <si>
    <t>Adresiranje, montaža i označavanje naljepnicom optičkog ili termičkog javljača dima</t>
  </si>
  <si>
    <t>Montaža i spajanje ručnog javljača požara</t>
  </si>
  <si>
    <t>Montaža i spajanje adresabilne sirene s bljeskalicom</t>
  </si>
  <si>
    <t>Montaža i spajanje konvencionalne vanjske sirene s bljeskalicom</t>
  </si>
  <si>
    <t>Montaža i spajanje paralelnog indikatora prorade javljača</t>
  </si>
  <si>
    <t>Montaža i spajanje ulazno-izlaznog modula</t>
  </si>
  <si>
    <t>Montaža i spajanje paralelnog tabloa</t>
  </si>
  <si>
    <t>Montaža i sastavljanje VDC, spajanje vatrodojavnih petlji i napajanja, pokretanje sustava</t>
  </si>
  <si>
    <t>Testiranje petlji, programiranje sustava u skladu s projektnom dokumentacijom i provjera rada</t>
  </si>
  <si>
    <t>Izrada projekta izvedenog stanja vatrodojavnog sustava u 3 papirna primjerka i na CD-u</t>
  </si>
  <si>
    <t>Izrada uputa na hrvatskom jeziku i obuka korisnika za rukovanje sustavom</t>
  </si>
  <si>
    <t>Prvo ispitivanje sustava od strane ovlaštene pravne osobe, s isporukom atestne dokumentacije korisniku</t>
  </si>
  <si>
    <t>RADOVI UKUPNO:</t>
  </si>
  <si>
    <t>1.2 KABELSKE TRASE I KABELI VATRODOJAVE</t>
  </si>
  <si>
    <t>1.3 RADOVI VATRODOJAVE</t>
  </si>
  <si>
    <t>UKUPNO VATRODOJAVA:</t>
  </si>
  <si>
    <t>Količina</t>
  </si>
  <si>
    <t>2.1 OPREMA SUSTAVA VIDEONADZORA</t>
  </si>
  <si>
    <t xml:space="preserve">Nabava i isporuka diskova za pohranu videosadržaja kapaciteta 4 TB
Tip kao: WD Purple 4TB, WD40PURX, SATA3, 64MB cache, Surveillance
</t>
  </si>
  <si>
    <t xml:space="preserve">Nabava i isporuka klijentskog računala
 - OEM Windows Pro 10 Eng 64x DVD
 - Optički uređaj DVD RW -RW RAM DualLay SATA
 - Memorija 8GB, 2133MHz
 - Procesor Intel Core i7 7700 3,6GHz,8MB,LGA 1151
 - Grafička kartica GTX1060 3GB GDDR5
 - Matična ploča LGA1151 B150M
 - Kućište
 - Napajanje 450W
 - SSD 256GB
</t>
  </si>
  <si>
    <t xml:space="preserve">Nabava i isporuka adaptera za montažu bullet kamere na zid sa prespojnim prostorom za napajanje kamere
</t>
  </si>
  <si>
    <t xml:space="preserve">Nabava i isporuka adaptera za montažu dome kamere na strop/zid sa prespojnim prostorom za napajanje kamere
</t>
  </si>
  <si>
    <t xml:space="preserve">Nabava i isporuka zidnog 20U komunikacijskog ormara za smještaj mrežnog snimača i uređaja za neprekidno napajanje, 
zajedno s prespojnim patch panelom, naponoskom letvom te svim potrebnim spojnim materijalom
Tip kao: ASSMAN DIGITUS 20U
</t>
  </si>
  <si>
    <t>Sitni nespecificirani potrošni materijal</t>
  </si>
  <si>
    <t>OPREMA UKUPNO VIDEONADZORA:</t>
  </si>
  <si>
    <t>2.2 INSTALACIJE VIDEONADZORA</t>
  </si>
  <si>
    <t xml:space="preserve">Nabava, isporuka i polaganje LAN kabela cat.6 U/FTP
</t>
  </si>
  <si>
    <t xml:space="preserve">Nabava, isporuka i polaganje plastičnih kanalica 35x20
</t>
  </si>
  <si>
    <t xml:space="preserve">Nabava, isporuka i polaganje sapa cijevi
</t>
  </si>
  <si>
    <t xml:space="preserve">Nabava, isporuka i polaganje napajačkog kabela PPL 3x2.5mm
</t>
  </si>
  <si>
    <t>INSTALACIJE UKUPNO VIDEONADZORA:</t>
  </si>
  <si>
    <t>2.3 RADOVI VIDEONADZORA</t>
  </si>
  <si>
    <t xml:space="preserve">Ugradnja i spajanje zidnog rack ormara sustava tehničke zaštite, sa svim potrebnim ožičenjem, označavanjem instalacija i ranžiranjem kabela.
</t>
  </si>
  <si>
    <t xml:space="preserve">Ugradnja i spajanje poslužitelja za upravljanje video nadzornim sustavom u Rack 19“ komunikacijski ormar  uključujući spojni i montažni materjal
</t>
  </si>
  <si>
    <t xml:space="preserve">Instaliranje i podizanje operativnog sustava na poslužitelju: inicijalizacija diskova;  podešavanje RAID kontrolera i  diskovnog polja; instalacija najnovijih ažuriranja operativnog sustava; testiranje performansi; prilagođavanje i parametriranje operativnog sustava za instalaciju videonadzorne aplikacije
</t>
  </si>
  <si>
    <t>Podešavanje i programiranje nadzorne aplikacije: unošenje korisničkih podataka; definiranje postavki i kompresije slike uvođenje pokretnih kamera u sustav; uvođenje i adresiranje fiksnih kamera u sustav; kreiranje razine ovlasti pristupa korisnicima sustava; programiranje ostalih postavki aplikacije sustava unošenjem svih potrebnih parametara i naredbi; testiranje funkcionalnosti i puštanje u puni pogon</t>
  </si>
  <si>
    <t xml:space="preserve">Podešavanje i programiranje nadzorne klijentske aplikacije na svakom od korisničkih radnih stanica što uključuje: unošenje korisničkih podataka;  kreiranje razine ovlasti pristupa korisnicima sustava; programiranje ostalih postavki aplikacije sustava unošenjem svih potrebnih parametara i naredbi; definiranje načina prikaza za korisnika; testiranje funkcionalnosti i puštanje u puni pogon
</t>
  </si>
  <si>
    <t>Importiranje podloge objekta napravljenu u AutoCad-u u glavnu nadzornu aplikaciju sustava. Prikaz razmještaja svih kamera u prostoru.</t>
  </si>
  <si>
    <t xml:space="preserve">Ugradnja i spajanje klijentske radne stanice sustava video nadzora
</t>
  </si>
  <si>
    <t>Instaliranje i podizanje operativnog sustava na klijentskoj radnoj stanici:  inicijalizacija diskova; instalacija najnovijih ažuriranja operativnog sustava; testiranje performansi;  prilagođavanje i parametriranje  operativnog sustava za instalaciju  videonadzorne aplikacije</t>
  </si>
  <si>
    <t xml:space="preserve">Montaža i spajanje vanjskih fiksnih kamera,podešavanje smjera kamere i kuta kamere; podešavanje objektiva i izoštravanje kadra
</t>
  </si>
  <si>
    <t xml:space="preserve">Izrada proboja zida za vanjske kamere
</t>
  </si>
  <si>
    <t xml:space="preserve">Montaža i spajanje unutarnjih kamera  na zid ili strop te spajanje kamera na sustav videonadzora.  spajanje Ethernet signala; podešavanje smjera kamere i kuta kamere; podešavanje objektiva i izoštravanje kadra
</t>
  </si>
  <si>
    <t xml:space="preserve">Izrada proboja zida za unutarnje kamere
</t>
  </si>
  <si>
    <t xml:space="preserve">Izrada protokola o preuzimanju sustava, primopredajnih testova uz prijedlog primopredajnog zapisnika. Sve te radove potrebno je usuglasiti sa stručnim nadzorom i predstavnikom naručitelja odmah nakon potpisa ugovora po početku izvođenja radova.
</t>
  </si>
  <si>
    <t xml:space="preserve">Izrada pisanih uputa za rukovanje i održavanje sustava u minimalno 3 primjerka odnosno sukladno sa dogovorom sa Naručiteljem.
</t>
  </si>
  <si>
    <t xml:space="preserve">Obuka korisnika za rukovanje sustavom videonadzorne zaštite.
</t>
  </si>
  <si>
    <t xml:space="preserve">Stručna pomoć u periodu uhodavanja. 
</t>
  </si>
  <si>
    <t>Primopredaja sustava korisniku s kompletnom atestnom dokumentacijom sukladno sa propisima Republike Hrvatske za svaki pojedini uređaj.</t>
  </si>
  <si>
    <t xml:space="preserve">Izrada zapisnika i potvrde definirane Pravilnikom o uvjetima i načinu provedbe tehničke zaštite (NN 198/03) i Zakona o privatnoj zaštiti (NN 68/03, 31/10 i 139/10).  
</t>
  </si>
  <si>
    <t xml:space="preserve">Izrada projekta izvedenog stanja
• 3 primjerka na papiru,
• 1 primjerak u elektroničkom obliku na CDR mediju. 
</t>
  </si>
  <si>
    <t xml:space="preserve">Kontrola ispravnosti rada sustava , polugodišnji servisi unutar prve godine. Pri tome se moraju obaviti sve radnje koje su nužne te su definirane u periodima servisa sukladno sa proizvođačkim uputama. </t>
  </si>
  <si>
    <t>RADOVI UKUPNO VIDEONADZORA:</t>
  </si>
  <si>
    <t>REKAPITULACIJA VIDEONADZORA</t>
  </si>
  <si>
    <t>2.1 OPREMA VIDEONADZORA</t>
  </si>
  <si>
    <t>UKUPNO SUSTAV VIDEONADZORA</t>
  </si>
  <si>
    <t>3.1 OPREMA SUSTAVA PROTUPROVALE</t>
  </si>
  <si>
    <t xml:space="preserve">Nabava i isporuka Akumulatorske baterije 12V, 7,2 Ah
</t>
  </si>
  <si>
    <t xml:space="preserve">Nabava i isporuka modula za spajanje centralne jedinice na lokalnu mrežu- TCP/IP protocol 10/100
Tip kao: Honeywell ETH2G
</t>
  </si>
  <si>
    <t xml:space="preserve">Nabava i isporuka akumulatorske baterije 12V 2Ah
</t>
  </si>
  <si>
    <t>Dobava, instaliranje i podešavanje programskog rješenja za integraciju sustava tehničke zaštite bazirano na glavnom integracijskom softveru.
Aplikacija mora zadovoljavati slijedeće karakteristike:
 - server - klijent konfiguracija sustava;
 - sastavljen od tri podsustava:
 - Modul protuprovale (mogučnost prihvaćanja svih lokacija)
- Modul kontrole pristupa (mogučnost prihvaćanja svih lokacija). 
- Modul video nadzora  (mogučnost prihvaćanja svih lokacija)
- modularnom arhitekturom omogućava naknadnu integraciju i razvoj modula za nadzor drugih sustava (sustav evakuacije i evidencije i brojanja radnika, izvoditelja radova i posjetitelja, sustav evidencije radnog vremena i sl),
- prikaz alarmnih stanja unutar cijelog sustava, 
- podržano učitavanje višestrukih slikovnih formata (BMP/JPG/PNG/GIF) za kreiranje mapa sustava uz poželjno podržavanje AutoCAD formata,
- podržano učitavanje prikaza za pregled kartičnih mapa,
- pristup svakom elementu sustava preko njegove ikone na mapi i tlocrtu,</t>
  </si>
  <si>
    <t>- strukturni prikaz zgrade vizualno prikazan u strukturnom stablu,
- definiranje korisničkih ovlasti u pristupu strukturi stabla, podsustavima i njihovoj periferiji,
- pohrana svih primljenih događaja u sustavu,
- mogućnost kreiranja akcijskog plana za pojedini alarm,
- prikaz mape sustava s vizualnom naznakom i zumiranjem elementa na kojem se javio alarm,
- grafički prikaz lokacije u BMP/JPG/PNG/GIF formatu sa definiranjem pozicija detektora, zoom prikazi (views) su predefinirani i prikazuju se u slučaju alarma, definirani zoom-ovi se automatski pridružuju kao sub-lokacije, grafički zoom prikaz koji podržava kontrolu svih layera i grafičke navigacije,
- automatsko pojavljivanje ili nestajanje poruka u layer-ima (slojevima) grafičkih podloga,
tip kao: Supervisor Core, Tehnozavod</t>
  </si>
  <si>
    <t>OPREMA UKUPNO PROTUPROVALE</t>
  </si>
  <si>
    <t>3.2 INSTALACIJE PROTUPROVALE</t>
  </si>
  <si>
    <t xml:space="preserve">Nabava, isporuka i polaganje signalnog kabela LiYCY 6x0.22
</t>
  </si>
  <si>
    <t xml:space="preserve">Nabava, isporuka i polaganje signalnog kabela LiYCY 8x0.5
</t>
  </si>
  <si>
    <t xml:space="preserve">Nabava, isporuka i polaganje napajačkog kabela PPL 3x1.5mm
</t>
  </si>
  <si>
    <t>INSTALACIJE UKUPNO PROTUPROVALE:</t>
  </si>
  <si>
    <t>3.3 RADOVI PROTUPROVALE</t>
  </si>
  <si>
    <t>Podešavanje i programiranje  aplikacije sustava protuprovale: unošenje korisničkih podataka; definiranje postavki elemenata sustava; uvođenje svih centrala u sustav; kreiranje razine ovlasti pristupa korisnicima sustava; programiranje ostalih postavki aplikacije sustava unošenjem svih potrebnih parametara i naredbi; testiranje funkcionalnosti i puštanje u puni pogon</t>
  </si>
  <si>
    <t xml:space="preserve">Montaža i spajanje centralne jedinice protuprovalne zaštite
</t>
  </si>
  <si>
    <t xml:space="preserve">Montaža i spajanje LCD tipkovnice sustava protuprovale
</t>
  </si>
  <si>
    <t xml:space="preserve">Montaža i spajanje modula zonskog proširenja s pripadajućim kučištem
</t>
  </si>
  <si>
    <t xml:space="preserve">Montaža i spajanje prostornog  detektora pokreta
</t>
  </si>
  <si>
    <t xml:space="preserve">Montaža i spajanje nadgradnog magnetnog kontakta
</t>
  </si>
  <si>
    <t xml:space="preserve">Montaža i spajanje vanjske sirene s bljeskalicom i pričuvnim napajanjem
</t>
  </si>
  <si>
    <t xml:space="preserve">Montaţa i spajanje unutarnje sirene
</t>
  </si>
  <si>
    <t>ko</t>
  </si>
  <si>
    <t xml:space="preserve">Programiranje, ispitivanje i puštanje u pogon sustava protuprovalne zaštite
</t>
  </si>
  <si>
    <t xml:space="preserve">Izrada protokola o preuzimanju sustava, primopredajnih testova uz prijedlog primopredajnog zapisnika. Sve te radove potrebno je usuglasiti sa stručnim nadzorom i predstavnikom naručitelja odmah nakon potpisa ugovora po početku izvođenja radova. 
</t>
  </si>
  <si>
    <t xml:space="preserve">Obuka korisnika za rukovanje sustavom protuprovalne  zaštite.
</t>
  </si>
  <si>
    <t xml:space="preserve">Primopredaja sustava korisniku s kompletnom atestnom dokumentacijom sukladno sa propisima Republike Hrvatske za svaki pojedini uređaj.
</t>
  </si>
  <si>
    <t xml:space="preserve">Izrada zapisnika i potvrde definirane Pravilnikom o uvjetima i načinu provedbe tehničke zaštite (NN 198/03) i Zakona o privatnoj zaštiti (NN 68/03, 31/10 i 139/10).
</t>
  </si>
  <si>
    <t xml:space="preserve">Izrada projekta izvedenog stanja
• 3 primjerka na papiru,
• 1 primjerak u elektroničkom obliku na CDR mediju.
 </t>
  </si>
  <si>
    <t xml:space="preserve">Kontrola ispravnosti rada sustava , polugodišnji servisi unutar prve godine. Pri tome se moraju obaviti sve radnje koje su nužne te su definirane u periodima servisa sukladno sa proizvođačkim uputama.
</t>
  </si>
  <si>
    <t>RADOVI UKUPNO PROTUPROVALE:</t>
  </si>
  <si>
    <t>REKAPITULACIJA PROTUPROVALE</t>
  </si>
  <si>
    <t>3.1 OPREMA PROTUPROVALE</t>
  </si>
  <si>
    <t>UKUPNO SUSTAV PROTUPROVALE</t>
  </si>
  <si>
    <t>UKUPNA REKAPITULACIJA</t>
  </si>
  <si>
    <t>SUSTAV VATRODOJAVE</t>
  </si>
  <si>
    <t>SUSTAV VIDEONADZORA</t>
  </si>
  <si>
    <t>SUSTAV PROTUPROVALE</t>
  </si>
  <si>
    <t xml:space="preserve">OPĆI UVJETI:                                                     </t>
  </si>
  <si>
    <t>Dimenzije za sve elemente opreme potrebno je provjeriti na licu mjesta.</t>
  </si>
  <si>
    <t xml:space="preserve">U cijenu svih stavaka uključena je dobava, izrada, montaža i postava do pune </t>
  </si>
  <si>
    <t>Isporučitelj je dužan pridržavati se svih važećih zakona i propisa</t>
  </si>
  <si>
    <t xml:space="preserve">Ukoliko isporučitelj isporuči robu na neodgovarajući način i od neodgovarajućih  </t>
  </si>
  <si>
    <t xml:space="preserve">materijala, dužan je na svoj trošak izvesti iste iz materijala tražene kvalitete i na opisan </t>
  </si>
  <si>
    <t>način, uz prethodno otklanjanje nekvalitetnih dijelova.</t>
  </si>
  <si>
    <t>Zbrinjavanje otpada obaveza je izvoditelja radova.</t>
  </si>
  <si>
    <t>Po završetku montaže i razmještaja opreme i u toku radova isporučitelj je dužan čistiti prostor i susjedne prostore.</t>
  </si>
  <si>
    <t xml:space="preserve">Ovi opći uvjeti i grafički prilozi sastavni su dio opisa svake pojedine stavke troškovnika. </t>
  </si>
  <si>
    <t>Sve eventualne nejasnoće rješiti u dogovoru s projektantom.</t>
  </si>
  <si>
    <t>RADIJATORSKO GRIJANJE</t>
  </si>
  <si>
    <t xml:space="preserve">Aluminijski radijatori s automatskim odzračnim čepom ,ventilskim čepom za ispuštanje vode, pomoćnim materijalom, čepovima, brtvilima i setom za montažu (kom 208.)   
</t>
  </si>
  <si>
    <t>dim.500/95</t>
  </si>
  <si>
    <t xml:space="preserve">Radijatorska konzola                   </t>
  </si>
  <si>
    <t xml:space="preserve">Radijatorska pričvrsnica              </t>
  </si>
  <si>
    <t xml:space="preserve">Termostatski radijatorski ventil kutni 
NO 15 
</t>
  </si>
  <si>
    <t>Termostatska glava  robusne izvedbe protiv uništavanja,otuđenja i neovlaštenog upravljanja s automatskom zaštitom od smrzavanja i namještanjem željene temperature uređajem za deblokadu.Pokazivač namještanja ostaje pokriven u položaju blokade.                                                                    NO 15</t>
  </si>
  <si>
    <t xml:space="preserve">Radijatorska prigušnica kutna 
NO 15 
</t>
  </si>
  <si>
    <t>Garnitura za regulaciju cijevne mreže radijatorskog grijanja sastojeći se od:</t>
  </si>
  <si>
    <t xml:space="preserve">                  -</t>
  </si>
  <si>
    <t xml:space="preserve">Diferencijalnog regulatora tlaka na navoj                                                      </t>
  </si>
  <si>
    <t xml:space="preserve">Balans ventila                                                     </t>
  </si>
  <si>
    <t>Hvatača nečistoće na navoj</t>
  </si>
  <si>
    <t xml:space="preserve">Kuglaste slavine na navoj                                                      </t>
  </si>
  <si>
    <t xml:space="preserve">Diferencijalnog regulatora tlaka  na navoj                                                       </t>
  </si>
  <si>
    <t xml:space="preserve">Balans ventila na navoj                                                         </t>
  </si>
  <si>
    <t xml:space="preserve">Čelične bešavne cijevi prema  HRN.C.B5.221  iz materijala Č.1212
</t>
  </si>
  <si>
    <t xml:space="preserve">NO 65(Ф76,1x2,9)                                      </t>
  </si>
  <si>
    <t xml:space="preserve">Bakrene cijevi
</t>
  </si>
  <si>
    <t xml:space="preserve">Ф54x1,5 mm        </t>
  </si>
  <si>
    <t xml:space="preserve">Ф42x1,5 mm        </t>
  </si>
  <si>
    <t xml:space="preserve">Ф35x1,5 mm        </t>
  </si>
  <si>
    <t xml:space="preserve">Ф28x1,2 mm        </t>
  </si>
  <si>
    <t xml:space="preserve">Ф22x1,2 mm        </t>
  </si>
  <si>
    <t xml:space="preserve">Ф18x1 mm        </t>
  </si>
  <si>
    <t>9a.</t>
  </si>
  <si>
    <t>Fitinzi Cu razni (MS prijelazi,Cu koljena,T komadi,redukcije, obilazi…) potrebni  za montažu a nisu sadržani u stavci 9.</t>
  </si>
  <si>
    <t xml:space="preserve">Rozeta za prolaz cijevi u zidu              
</t>
  </si>
  <si>
    <t xml:space="preserve">Ф18  mm       </t>
  </si>
  <si>
    <t xml:space="preserve">Toplinska izolacija razvodnih cijevi unutar spuštenog stropa sa mineralnom  vunom i al.limom debljine 30 mm za cijevi do NO40,debljine 40 mm od NO40-NO65
</t>
  </si>
  <si>
    <t xml:space="preserve">Dvostruko ličenje izoliranih i neizoliranih cijevi, pričvrsnica i konzola temeljnom bojom
</t>
  </si>
  <si>
    <t xml:space="preserve">GRIJANJE,HLAĐENJE I VENTILACIJA </t>
  </si>
  <si>
    <t>SPORTSKE DVORANE</t>
  </si>
  <si>
    <t>Krovna jedinica s povratom topline
Samonosivo kućište, izrađeno od eloksiranog aluminija (izvana) i čeličnog lima sa alu-cink zaštitom (iznutra):
- Zaštićena od atmosferskih utjecaja, otporna na koroziju, otporna na udarce, zrakotijesna
- Niska zapaljivost, dvostruka oplata, bez toplinskih mostova, s visokoučinkovitom izolacijom izrađenom od poliuretana na bazi zatvorenih ćelija
- Higijenska i jednostavna za održavanje zbog glatkih unutarnjih površina i velikih pristupnih vrata s brtvenim materijalima otpornim na starenje koji ne sadrže silikon
Krovna jedinica s povratom sadrži:
Ventilatore dobavnog i odsisnog zraka:
Izvedeni kao radijalni ventilatori bez potrebe za održavanjem s direktnim pogonom i visokoučinkovitim, EC-motorima, 3D oblikovanim elisama savinutima unatrag i slobodnim rotorom izrađenim od kompozitnog materijala visokih performansi; usisna mlaznica s optimiziranim protokom; kontinuirano varijabilna brzina; s aktivnim mjerenjem tlaka za kontinuiranu kontrolu volumnog protoka i/ili prilagodbu volumnog protoka na temelju zahtjeva; niska razina buke; s integriranom zaštitom od preopterećenja.</t>
  </si>
  <si>
    <t>Filter svježeg zraka:
Izveden kao visokoučinkoviti, kompaktni elementi filtra, klasa F7, potpuno spaljiv, jednostavno se mijenja, uključujući diferencijalni preostat tlaka za nadzor prljavosti filtra.
Filter odvedeneg zraka:
Izveden kao visokoučinkovit, s kompaktnim elementima filtra, klase M5, potpuno spaljiv, jednostavno se mijenja, uključujući diferencijalni preostat tlaka za nadzor prljavosti filtra.
Pločasti izmjenjivač topline:
Pločasti izmjenjivač topline unakrsnog protoka izrađen od visokokvalitetnog aluminija kao visokoučinkoviti, rekuperativni sustav povrata topline, certificiran od strane Euroventa, bez potrebe za održavanjem, bez pokretnih dijelova, sa sigurnosnim karakteristikama, higijenski bezopasan, bez unakrsne kontaminacije nečistoća i bez mirisa. Opremljen zaobilaznim vodom, recirkulacijskim zaobilaznim vodom, odvodom kondenzata sa sifonom za kondenzat prema krovu:
- Zaklopke svježeg zraka i zaobilaznog voda, svaka s motornim pogonom, za kontinuirano varijabilnu kontrolu povrata topline; s funkcijom zatvaranja putem povratne opruge.
- Zaklopke odsisnog zraka i recirkulacije, protuhodno spojeni sa zajedničkim pogonom, za upravljanje recirkulacijom i radom s miješanim zrakom; s funkcijom
zatvaranja putem povratne opruge.
Sve zaklopke odgovaraju klasi 2 brtvljenja, prema EN 1751.</t>
  </si>
  <si>
    <t>Sekcija grijanja/hlađenja 
Kućište izrađeno iz aluzinc lima, zrakonepropusno, otporno na vatru, higijensko i jednostavno za održavanje zbog glatke unutarnje površine i brtvenih materijala bez silikona otpornih na starenje. Sekcija grijanja/hlađenja sadrži:
- Visokoučinkoviti izmjenjivač za grijanje/hlađenje koji se sastoji od bešavnih bakrenih cijevi s uprešanim, prilagođenim i profiliranim aluminijskim perima i sabirnicima od bakrenih cijevi; za spoj na dobavu tople i hladne vode                                                               - Troputni motorni ventil
- Kontroler zaštite od smrzavanja
- Odvajač kondenzata sa sabirnim kanalom koji se može demontirati, izrađen od materijala otpornog na koroziju visoke kvalitete, sa silaznim nagibom na svim stranama za brzo odvođenje
- Sifon za kondenzat za spajanje na odvod kondenzata (isporučeno).</t>
  </si>
  <si>
    <t>Air-Injector :
Kućište izrađeno iz aluzinc lima, zrakonepropusno, otporno na vatru, higijensko i jednostavno za održavanje zbog glatke unutarnje površine i brtvenih materijala bez silikona otpornih na starenje, s:
- Vrtložni distributor zraka s koncentričnom izlaznom mlaznicom, podesivim lopaticama i integriranim pokrovom za absorpciju zvuka
- Izvršni motor za kontinuirano promjenjivo podešavanje distribucije zraka od vertikalnog do horizontalnog bez pojave propuha u hali prilikom promjene radnih uvjeta
- Osjetnik temperature dobavnog zraka.</t>
  </si>
  <si>
    <t>Tehnički podaci
Nominalna količina zraka: 5500 m³/h
Električna snaga: 2.48 kW
Površina pokrivanja: 480 m²
Razina tlaka zvuka svježeg zraka 5 m udaljenosti: 48 dB(A)
Razina tlaka zvuka odvedenog zraka 5 m udaljenosti: 42 dB(A)
Razina tlaka zvuka dobavnog zraka na 5 m udaljenosti: 54 dB(A)
Razina tlaka zvuka otpadnog zraka 5 m udaljenosti: 59 dB(A)
Maks. električno opterećenje: 5.38 kW
Jakost struje: 9.0 A
Napon: 3x400 V
Frekvencija: 50 Hz
Masa: 842 kg
Maks. udaljenost od zida: 11 m
Min. udaljenost od zida: 6 m
Maks. udaljenost od jedinica: 22 m
Min. udaljenost od jedinica: 11 m
Sadržaj vode u izmjenjivaču: 6.2 l</t>
  </si>
  <si>
    <t>Individualne komponente povezane su preko novaNet sistem bus-a (prema OSI modelu). Podaci se šalju na bazi događaja; čime je smanjujem protok podataka i omogućeno kratko vrijeme reakcije.</t>
  </si>
  <si>
    <t>Upravljanje
Terminal za upravljanje sustavom C-ST
C-ST upravljačka ploča s monitorom u boji osjetljivim na dodir koji omogućuje pristup svim informacijama i podešenim vrijednostima koje su porebni za normalan rad:
• Prikazuje i podešava načine rada
• Prikazuje temperature i podešava sobne temperature 
• Prikazuje i programira vrijema rada i kalendar
• Prikazuje i rukuje s alarmima
• Prikazuje i postavlja kontrolne vrijednosti
C-ST ugrađen je na vrata zonskog upravljačkog ormara.</t>
  </si>
  <si>
    <t>Zonski kontroler C-ZC (2 komada):
• kontrolira načine rada,
• prenosi temperaturu svježeg zraka i sobnu temperaturu do individualnih uređaja,
• šalje izlazni signal za uključenje grijanja, hlađenja i sveukupni alarm.
Svaki ormar sadrži:
1 osjetnik temperature svježeg zraka (dulj. kabela max. 170 m)
1 transformator 230 / 24 V
2 osigurač za transformator (1-pin)
1 rele
1 sigurnosni rele (2-pin, vanjski)
Priključci za: Osjetnik svježeg zraka i Napajanje za svaku kontrolnu zonu
2 C-ZC kontrolera
2 Osjetnik sobne temp. zraka (u sklopu isporuke)
1 rele
Priključci za: Osjetnik temperature sobnog zraka, Uključenje grijanja, Ulaz alarma grijanja, Sveukupni indikator alarma i sistem bus</t>
  </si>
  <si>
    <t>Kontrolne komponente u uređajima
U svakom glavnom uređaju (uređaj svježeg ili dovednog zraka), instalirane su slijedeće komponente:
• Osjetnik temperature odvednog zraka
• Osjetnik temperature dovednog zraka
• T-TTC kontrolna kutija (s kontroleromza upravljanje jedinicom i visokonaponskim djelom)
T-TTC kontroler kontrolira svaki individualni uređaj, uključujući i distribuciju zraka prema zahtjevima kontrolne zone, i regulira temperaturu dovednog zraka pomoću sljedne kontrole.
Visokonaponski dio sadrži:
• Priključci za napajanje
• Revizioni prekidač (vanjsko rukovanje)
• Sklopnik motora za svaki ventilator
• Osigurač elektronike
• Transformator za T-TTC kontroler, mješajući ventil i izvršni pogon
• Releji za hitan rad
• Priključci za izvršne motore i osjetnike
• Grijanje Kontrolne kutije</t>
  </si>
  <si>
    <t>Zonski upravljački ormar
Ventilacijski uređaji obuhvaćeni su u kontrolne zone, koje su kontrolirane iz zonskog upravljačkog ormara. Ormar je izrađen od čeličnog lima za unutarnju ugradnju, obojanog u RAL 7035 boju. Svi priključci (uvodnice) nalaze se na vrhu ormara koji je zidne izvedbe. Dimenzije ormara: 800x1000x300 mm (VxŠxD)</t>
  </si>
  <si>
    <t xml:space="preserve">Kuglasta slavina NP 16 s prirubnicama,
protuprirubnicama,brtvilom,vijcima i maticama                                   
</t>
  </si>
  <si>
    <t xml:space="preserve">NO 65                                  </t>
  </si>
  <si>
    <t xml:space="preserve">Zaporno regulacijski ventil NP 16 s prirubnicama,
protuprirubnicama,brtvilom,vijcima i maticama                                   
</t>
  </si>
  <si>
    <t xml:space="preserve">NO 65                                      </t>
  </si>
  <si>
    <t xml:space="preserve">Prestrujni  ventil NP 16 s prirubnicama,
protuprirubnicama,brtvilom,vijcima i maticama                                   
</t>
  </si>
  <si>
    <t xml:space="preserve">Crne bešavne cijevi prema HRN C.B5.221
</t>
  </si>
  <si>
    <t xml:space="preserve">NO 80(Ф88,9x3,2)      </t>
  </si>
  <si>
    <t xml:space="preserve">NO 65(Ф76,1x2,9)      </t>
  </si>
  <si>
    <t xml:space="preserve">Limeni kanali za zrak izvedeni iz pocinčanog lima
debljine 0,5 mm do širine kanala 250 mm, 0,75 mm,do1000 mm i 1 mm - do 1500 mm i 1,25 mm – iznad 1500 mm. dulja staranica od 300 mm ojačana savijanjem (ili slično) uključivo prirubnice, koljena sa skretnim limovima i fazonskim komadima izrađeni prema - Prilogu br.  regulacijske zaklopke s mehanizmom za fiksiranje, kontrolni otvori bez  zavjesnog i pričvrsnog materijala.
</t>
  </si>
  <si>
    <t xml:space="preserve">Dvostruko ličenje, izoliranih cijevi pričvrsnica, konzola ovjesnica, temeljnom bojom
</t>
  </si>
  <si>
    <t xml:space="preserve">Dvostruko ličenje, pričvrsnica, konzola 
ovjesnica, bijelim luksalom  otpornim na toplinu
</t>
  </si>
  <si>
    <t>sustava</t>
  </si>
  <si>
    <t>HLAĐENJE-VENTILOKONVEKTORI</t>
  </si>
  <si>
    <t xml:space="preserve">Ventilokonvektor kazetne izvedbe za ugradnju u spušteni strop,samo hlađenje za dvocjevni sa izmjenjivačem,ventilatorskom sekcijom male šumnosti sa  tri brzine,filterom sa izmjenjlivim ulošcima,okapnicom i odzračnim pipcem  slijedećih karkteristika:                                                                      rashladni učin       Qh= 3,7/3,18/2,66  kW
rashladni medij     hladna voda 7/12º C              nivo buke                42/39/32 dB
dimenzije kućišta  DxŠxV: 575x575x260 mm                                                                        dimenzije panela   DxŠxV: 647x647x50  mm                                                     
</t>
  </si>
  <si>
    <t xml:space="preserve">Garnitura za upravljanje ventilokonvektora sastojeći se od:
</t>
  </si>
  <si>
    <t>Hvatača nećistoće na navoj</t>
  </si>
  <si>
    <t xml:space="preserve">Elektronički regulator tip T6590A 1000 s displeyom(230 V,NO)za regulaciju ventilokonvektora za 2-cjevni sustav na strani  vode
</t>
  </si>
  <si>
    <t xml:space="preserve">Relejna kutija za upravljanje 2-4 ventilokonvektora
preko zajedničkog upravljača                            
</t>
  </si>
  <si>
    <t xml:space="preserve">Balans ventil za regulaciju cijevne mreže               NP 6
</t>
  </si>
  <si>
    <t xml:space="preserve">NO 80                                     </t>
  </si>
  <si>
    <t xml:space="preserve">Balans ventil za regulaciju cijevne mreže              NP 6
</t>
  </si>
  <si>
    <t xml:space="preserve">NO 32                                </t>
  </si>
  <si>
    <t xml:space="preserve">Prestrujni ventil za ugradnju u cijevnu mrežu kod zadnjeg ventilokonvektora                                   </t>
  </si>
  <si>
    <t xml:space="preserve">NO 15 NP6                                    </t>
  </si>
  <si>
    <t xml:space="preserve">NO 80(Ф88,9,3x3,2)                                      </t>
  </si>
  <si>
    <t xml:space="preserve">Bakrene cijevi s koljenima i fazonskim 
komadima
</t>
  </si>
  <si>
    <t xml:space="preserve">Ф54x1,5 mm                             </t>
  </si>
  <si>
    <t xml:space="preserve">Ф42x1,5 mm                             </t>
  </si>
  <si>
    <t xml:space="preserve">Ф35x1,5 mm                             </t>
  </si>
  <si>
    <t xml:space="preserve">Ф28x1,2 mm                             </t>
  </si>
  <si>
    <t xml:space="preserve">Ф22x1,2 mm                             </t>
  </si>
  <si>
    <t xml:space="preserve">Ф18x1 mm                             </t>
  </si>
  <si>
    <t>Plastična cijev za odvod kondenzata</t>
  </si>
  <si>
    <t xml:space="preserve">Ф 63 mm                                         </t>
  </si>
  <si>
    <t xml:space="preserve">Ф 50 mm                                         </t>
  </si>
  <si>
    <t xml:space="preserve">Ф 40 mm                                         </t>
  </si>
  <si>
    <t xml:space="preserve">Ф 32 mm                                         </t>
  </si>
  <si>
    <t xml:space="preserve">Ф 26 mm                                         </t>
  </si>
  <si>
    <t xml:space="preserve">Ф 20 mm                                         </t>
  </si>
  <si>
    <t xml:space="preserve">Ф 16 mm                                         </t>
  </si>
  <si>
    <t xml:space="preserve">Troškovi ovlaštenog sevisera proizvođača
 uređaja za puštanje u rad istih uz prethodnu 
 kontrolu svih izvedenih radova relavantnih 
 za funkciju.
 Stavka uključuje sve radove i sav eventualno
 potreban dopunski materijal za dovođenje 
 uređaja do potpune pogonske sposobnosti
 kao i dr.
</t>
  </si>
  <si>
    <t>HLAĐENJE-SPLIT SUSTAV</t>
  </si>
  <si>
    <t xml:space="preserve">Autonomni klima uređaj u SPLIT sustavu,zrak-zrak,za cjelogodišnji pogon hlađenja, funkcionalno jedinstven,sastojeći se od  jedne vanjske jedinice i jedne unutarnje jedinice odabrani prema katalogu proizvođača
</t>
  </si>
  <si>
    <t xml:space="preserve">Unutarnja jedinica nadzidne izvedbe predviđene za hlađenje i distribuciju zraka, dvobrzinskim elektromotorom,  izmjenjivačem te svim potrebnim elementima za zaštitu,kontrolu i regulaciju uređaja i  temperature, uključivo upravljački uređaj,rezervni komplet filtara i kompletnistandardni pribor(kutne šablone za cijevi,drenažna cijev, izolirani pričvrsni elementi,kartonska ploča,drenažna cijevna spojnica)                                                                      
</t>
  </si>
  <si>
    <t xml:space="preserve">Općenito:
Vanjska jedinica i sve unutarnje jedinice su potpuno kompletirane do potpune pogonsko-funkcionalne sposobnosti i tvornički ispitane,
uključivo unutarnje cijevno povezane i električki ožičene te napunjene rashladnim medijem  R 410A.
</t>
  </si>
  <si>
    <t xml:space="preserve">Daljinski žičani upravljač  s timerom za upravljanje unutarnjom jedinicom 
</t>
  </si>
  <si>
    <t xml:space="preserve">Bakrene cijevi kvalitete za rashladni medij R410a,specijalno očišćene i osušene, uključivo potreban broj bakrenih koljena 90°,te sa toplinskom izolacijom(negorivom i atestom)
</t>
  </si>
  <si>
    <t xml:space="preserve">Ф12,7x0,9 mm(1/2")                      </t>
  </si>
  <si>
    <t xml:space="preserve">Ф 6,4x0,8 mm(1/4”)                  </t>
  </si>
  <si>
    <t>KLIMATIZACIJA I VENTILACIJA</t>
  </si>
  <si>
    <t>K1 sustav podrum(praonice i svlačionice)</t>
  </si>
  <si>
    <t>-čvrstoća kućišta: klasa D2</t>
  </si>
  <si>
    <t>-efikasnost brtvljenja kućišta: klasa L2</t>
  </si>
  <si>
    <t>-toplinska vodljivost: klasa T2</t>
  </si>
  <si>
    <t xml:space="preserve">-toplinski most:  klasa TB2 </t>
  </si>
  <si>
    <t xml:space="preserve">-epoxy premaz svih sekcija žaluzina </t>
  </si>
  <si>
    <t>-poliuretanski premaz izmjenjivača (grijač i hladnjak)</t>
  </si>
  <si>
    <t>-vodilice filtera od nehrđajučeg čelika</t>
  </si>
  <si>
    <t>-epoxy premaz kučišta ventilatora</t>
  </si>
  <si>
    <t>-galvanizirani unutarnji paneli presvučeni bijelom bojom RAL 7035</t>
  </si>
  <si>
    <t>Tehničke karakteristike i performanse uređaja ovjerene od krovne europske neovisne udruge za certifikaciju termotehničke opreme EUROVENT CERTIFICATION (broj certifikata: AHU 06-07-322).</t>
  </si>
  <si>
    <t xml:space="preserve">Klima komora opremljena s kliznim vratima - vrata posebno patentirana s mogućnošću potpunog odvajanja i ponovnog hermetičkog zatvaranja s sustavom zatvaranja u 4 točke po vratima. Klima komora se isporučuje u kompletu sa standardnim poprečnim nogicama postolja koje su ujedno predviđene i za podizanje klima komore. </t>
  </si>
  <si>
    <t>Količina zraka u tlačnoj komori :    2840 m³/h</t>
  </si>
  <si>
    <t>Količina zraka u odsisnoj komori : 3140 m³/h</t>
  </si>
  <si>
    <t>Klima komora se sastoji od sljedećih sekcija:</t>
  </si>
  <si>
    <t>TLAK</t>
  </si>
  <si>
    <t>usisna sekcija zraka s žaluzinom pripremljenima za spoj na el.motorni pogon u kompletu s protukišnom zaštitnom haubom s zaštitnom mrežom</t>
  </si>
  <si>
    <t>sekcija kulisnog prigušivača buke; L=900 mm</t>
  </si>
  <si>
    <t xml:space="preserve">pločasti rekuperator sa bypass vodom na strani svježeg zraka opremljenog s žaluzinom pripremljenom za spoj na elektromotorni pogon. Rekuperator ima integrirani filter na strani svježeg zraka klase filtracije G4, te je opremljen okapnicom i priključkom za odvod kondenzata. Uz rekuperator isporučiti i set rezervnih filtera.
Karakteristike rekuperatora su:                          zimi:
Učinkovitost kod navedenih parametara:           77,3 %(RH)
Stanje svježeg zraka : 0°C / 90 %(RH)
Stanje otpadnog zraka iz prostora: 20 °C / 40 %(RH)
Izlazno stanje zraka nakon rekuperacije: 15,5°C/31,3 % (RH)                                                 
ljeti:                                                               Učinkovitost kod navedenih parametara:    77,9%(RH)
Stanje svježeg zraka: 35°C / 50 %(RH)
Stanje otpadnog zraka iz prostora: 26°C / 50 %(RH)
Izlazno stanje zraka nakon rekuperacije: 28°C/74,5 % RH
</t>
  </si>
  <si>
    <t>sekcija vodenog grijača s prostorom za smještaj kapilarnog protusmrzavajućeg termostata:</t>
  </si>
  <si>
    <r>
      <t xml:space="preserve">- temperatura tople vode:  45/40 </t>
    </r>
    <r>
      <rPr>
        <vertAlign val="superscript"/>
        <sz val="10"/>
        <rFont val="Arial"/>
        <family val="2"/>
        <charset val="238"/>
      </rPr>
      <t>0</t>
    </r>
    <r>
      <rPr>
        <sz val="10"/>
        <rFont val="Arial"/>
        <family val="2"/>
        <charset val="238"/>
      </rPr>
      <t>C</t>
    </r>
  </si>
  <si>
    <t>- temperature zraka na izlazu iz komore:      5°C/3,31%(RH)</t>
  </si>
  <si>
    <t>- temperature zraka na izlazu iz komore:      26.8°C/7,76%(RH)</t>
  </si>
  <si>
    <t>- toplinski učin:  20 kW</t>
  </si>
  <si>
    <t xml:space="preserve">prazna sekcija (L=1080mm) s revizijskim otvorom, unutarnjim osvjetljenjem i vratima za smještaj hidrauličke grupe (ventili, pumpa, zaporna armatura) </t>
  </si>
  <si>
    <t>sekcija vodenog hladnjaka u kompletu s eliminatorom kapljica i okapnicom kondenzata od nehrđajučeg čelika:</t>
  </si>
  <si>
    <r>
      <t xml:space="preserve">- temperatura rashladne vode:  7/12 </t>
    </r>
    <r>
      <rPr>
        <vertAlign val="superscript"/>
        <sz val="10"/>
        <rFont val="Arial"/>
        <family val="2"/>
        <charset val="238"/>
      </rPr>
      <t>0</t>
    </r>
    <r>
      <rPr>
        <sz val="10"/>
        <rFont val="Arial"/>
        <family val="2"/>
        <charset val="238"/>
      </rPr>
      <t>C</t>
    </r>
  </si>
  <si>
    <t>- temperature zraka na ulazu u komoru: 31°C/76%(RH)</t>
  </si>
  <si>
    <t>- temperature zraka na izlazu iz komore: 22,1°C/93,4%(RH)</t>
  </si>
  <si>
    <t>- rashladni učin:  23 kW</t>
  </si>
  <si>
    <t>tlačna ventilatorska sekcija sa centrifugalnim ventilatorom s unatrag zakrivljenim lopaticama i frekventno vođenim motorom smještenim na antivibracijskom postolju s oprugama i unutarnjim fleksibilnim priključcima, servisnom sklopkom i rezervnim remenjem:
Protok zraka: 2840 m3/h
Pad tlaka: 350 Pa
Snaga motora ventilatora: 2,83 kW
Napajanja:400V/3f/50Hz</t>
  </si>
  <si>
    <t>filterska sekcija klase F7 s montiranim cjevčicama  i izvodima za spoj diferencijalnog presostata, u kompletu sa setom rezervnih filtera</t>
  </si>
  <si>
    <t>ODSIS</t>
  </si>
  <si>
    <t>filterska sekcija klase G4 s montiranim cjevčicama  i izvodima za spoj diferencijalnog presostata, u kompletu sa setom rezervnih filtera</t>
  </si>
  <si>
    <t>odsisna ventilatorska sekcija sa centrifugalnim ventilatorom s unatrag zakrivljenim lopaticama i frekventno vođenim motorom smještenim na antivibracijskom postolju s oprugama i unutarnjim fleksibilnim priključcima, servisnom sklopkom i rezervnim remenjem:
Protok zraka: 3140 m3/h
Pad tlaka: 300 Pa
Snaga motora ventilatora: 2,83 kW
Napajanja:400V/3f/50Hz</t>
  </si>
  <si>
    <t>pločasti rekuperator</t>
  </si>
  <si>
    <t>ispušna sekcija zraka s žaluzinom pripremljenima za spoj na el.motorni pogon u kompletu s protukišnom zaštitnom haubom s zaštitnom mrežom</t>
  </si>
  <si>
    <t>Ostali elementi u isporuci komore :
-krov komore
-fleksibilni priključci za spoj na kanale
-vanjska zaštita svih el.motornih pogona žaluzina
-frekventni regulatori motora ventilatora (IP54) (2 kom)</t>
  </si>
  <si>
    <t>Dimenzije klima komore : 6300x1752x965 mm</t>
  </si>
  <si>
    <t>Masa klima komore (+/- 10%) : 1237 kg.</t>
  </si>
  <si>
    <t xml:space="preserve">
strana posluživanja : prema projektu
</t>
  </si>
  <si>
    <t>K5 sustav prizemlje(kuhinja)</t>
  </si>
  <si>
    <t>Količina zraka u tlačnoj komori :    1400 m³/h</t>
  </si>
  <si>
    <t>sekcija kulisnog prigušivača buke; L=500 mm</t>
  </si>
  <si>
    <t>- temperature zraka na ulazu u komoru:      0°C/90%(RH)</t>
  </si>
  <si>
    <t>- temperature zraka na izlazu iz komore:      26,4°C/16%(RH)</t>
  </si>
  <si>
    <t>- toplinski učin:  12 kW</t>
  </si>
  <si>
    <t>- temperature zraka na ulazu u komoru: 35°C/50%(RH)</t>
  </si>
  <si>
    <t>- temperature zraka na izlazu iz komore: 20,4°C/89,1%(RH)</t>
  </si>
  <si>
    <t>- rashladni učin:  12 kW</t>
  </si>
  <si>
    <t>tlačna ventilatorska sekcija sa centrifugalnim ventilatorom s unatrag zakrivljenim lopaticama i frekventno vođenim motorom smještenim na antivibracijskom postolju s oprugama i unutarnjim fleksibilnim priključcima, servisnom sklopkom i rezervnim remenjem:
Protok zraka: 1700 m3/h
Pad tlaka: 300 Pa
Snaga motora ventilatora: 1,7 kW
Napajanja:400V/3f/50Hz</t>
  </si>
  <si>
    <t>Ostali elementi u isporuci komore :
-krov komore
-fleksibilni priključci za spoj na kanale
-vanjska zaštita svih el.motornih pogona žaluzina
-frekventni regulatori motora ventilatora (IP54) (1 kom)</t>
  </si>
  <si>
    <t>Dimenzije klima komore : 4050x875x693 mm</t>
  </si>
  <si>
    <t>Masa klima komore (+/- 10%) : 366 kg.</t>
  </si>
  <si>
    <t>K6 sustav prizemlje(blagovaonica)</t>
  </si>
  <si>
    <t>Količina zraka u tlačnoj komori :    1700 m³/h</t>
  </si>
  <si>
    <t>Količina zraka u odsisnoj komori : 1700 m³/h</t>
  </si>
  <si>
    <t xml:space="preserve">pločasti rekuperator sa bypass vodom na strani svježeg zraka opremljenog s žaluzinom pripremljenom za spoj na elektromotorni pogon. Rekuperator ima integrirani filter na strani svježeg zraka klase filtracije G4, te je opremljen okapnicom i priključkom za odvod kondenzata. Uz rekuperator isporučiti i set rezervnih filtera.
Karakteristike rekuperatora su:                             zimi:
Učinkovitost kod navedenih parametara:          68,7 %(RH)
Stanje svježeg zraka : 0°C / 90 %(RH)
Stanje otpadnog zraka iz prostora: 20 °C / 40 % (RH)
Izlazno stanje zraka nakon rekuperacije: 13,7°C/35 % (RH)
Stanje svježeg zraka ljeti: 35°C / 50 %(RH)
Stanje otpadnog zraka iz prostora: 26°C / 50 % (RH)
Izlazno stanje zraka nakon rekuperacije: 28,9°C/70,5 % RH
</t>
  </si>
  <si>
    <t>- temperature zraka na ulazu u komoru:      5°C/33,1%(RH)</t>
  </si>
  <si>
    <t>- temperature zraka na izlazu iz komore:      25°C/8,62%(RH)</t>
  </si>
  <si>
    <t>- toplinski učin:  11 kW</t>
  </si>
  <si>
    <t>- temperature zraka na izlazu iz komore: 21,4°C/94%(RH)</t>
  </si>
  <si>
    <t>- rashladni učin:  15 kW</t>
  </si>
  <si>
    <t>tlačna ventilatorska sekcija sa centrifugalnim ventilatorom s unatrag zakrivljenim lopaticama i frekventno vođenim motorom smještenim na antivibracijskom postolju s oprugama i unutarnjim fleksibilnim priključcima, servisnom sklopkom i rezervnim remenjem:
Protok zraka: 1700 m3/h
Pad tlaka: 300 Pa
Snaga motora ventilatora: 2,92 kW
Napajanja:400V/3f/50Hz</t>
  </si>
  <si>
    <t>odsisna ventilatorska sekcija sa centrifugalnim ventilatorom s unatrag zakrivljenim lopaticama i frekventno vođenim motorom smještenim na antivibracijskom postolju s oprugama i unutarnjim fleksibilnim priključcima, servisnom sklopkom i rezervnim remenjem:
Protok zraka: 1700 m3/h
Pad tlaka: 250 Pa
Snaga motora ventilatora: 2,92 kW
Napajanja:400V/3f/50Hz</t>
  </si>
  <si>
    <t>Dimenzije klima komore : 5950x1752x965 mm</t>
  </si>
  <si>
    <t>Masa klima komore (+/- 10%) : 1020 kg.</t>
  </si>
  <si>
    <t>Slog elemenata automatske regulacije i elemenata u polju klima komore "K1 sustav:</t>
  </si>
  <si>
    <t>modul digitalnih izlaznih signala ( 6 x DO )</t>
  </si>
  <si>
    <t>kućište sa rednim stezaljkama modula XFL 824</t>
  </si>
  <si>
    <t>SPECIFIKACIJA ZAJEDNIČKIH STAVKI CNUS-a</t>
  </si>
  <si>
    <t xml:space="preserve">Uređaja za besprekidno napajanje računala za CNUS </t>
  </si>
  <si>
    <t>SPECIFIKACIJA ZAJEDNIČKIH STAVKI</t>
  </si>
  <si>
    <t>Ugradba elemenata u polju (ne uključuje ugradbu ventila i čahura za cijevne osjetnike) - elementi automatske regulacije (osjetnici,elektromotorni pogon ventila,zaštitni termostati,...) , prema projektnoj dokumentaciji uz preporuku isporučioca opreme automatske regulacije.</t>
  </si>
  <si>
    <t>Električno spajanje elemenata u polju automatske regulacije i elektromotornih potrošača. Svi elektromotorni potrošači moraju biti startani u ručnom radu i svo ožičenje elektrokomandnog ormara mora biti napravljeno na objektu prije izlaska servisera na puštanje u rad. Trasiranje i kabliranje nije u opisu ove stavke.</t>
  </si>
  <si>
    <t>SPECIFIKACIJA INŽENJERING USLUGA</t>
  </si>
  <si>
    <t>Inženjering  specijalističke usluge na nivou mikroprocesorskih (DDC) elemenata:</t>
  </si>
  <si>
    <t>Specijalistički automatičarski radovi podešavanja, programiranja i puštanja u rad mikroprocesorskih (DDC) regulatora  ugrađenih u elektrokomande ormare.</t>
  </si>
  <si>
    <t xml:space="preserve">Stavka obuhvaća sljedeće: </t>
  </si>
  <si>
    <t>- izradu potrebne dokumentacije i uputstava za DDC regulatore;</t>
  </si>
  <si>
    <t>- izradu programa za mikroprocesorske regulatore;</t>
  </si>
  <si>
    <t>- unos programa za mikroprocesorske regulatore;</t>
  </si>
  <si>
    <t>- statičku i dinamičku simulaciju rada sustava;</t>
  </si>
  <si>
    <t>- usklađivanje kontrolnih parametara s projektantom (krajnjim korisnikom);</t>
  </si>
  <si>
    <t>- puštanje u rad i testiranje DDC uređaja;</t>
  </si>
  <si>
    <t>- obuka krajnjeg korisnika i njegovo upoznavanje s elementima aut. regulacije.</t>
  </si>
  <si>
    <t>Specijalističke inženjering usluge na nivou centralnog nadzornog upravljačkog sustava (CNUS-a).</t>
  </si>
  <si>
    <t>- izradu potrebne dokumentacije za CNUS;</t>
  </si>
  <si>
    <t>- programiranje i konfiguriranje programskog paketa CNUS-a na server računalu;</t>
  </si>
  <si>
    <t>- izradu korisničkih grafičkih prikaza CUNS-a   za pojedine sustave i podsustave;</t>
  </si>
  <si>
    <t>- puštanje u rad softvera i testiranje rada računala;</t>
  </si>
  <si>
    <t>- obuka korisnika i upoznavanje sa softverom CNUS-a.</t>
  </si>
  <si>
    <t xml:space="preserve">dobava              710 m3/h
tot.tlak                320 Pa   
</t>
  </si>
  <si>
    <t xml:space="preserve">dobava               600 m3/h
tot.tlak                 240 Pa   
</t>
  </si>
  <si>
    <t xml:space="preserve">Elektronski regulator broja okretaja za  radijalni cijevni ventilator
</t>
  </si>
  <si>
    <t xml:space="preserve">Fleksibilni cijevni prigušivač buke l=1000 mm
</t>
  </si>
  <si>
    <t xml:space="preserve">dobava            3400 m3/h
tot.tlak              550 Pa   
</t>
  </si>
  <si>
    <t xml:space="preserve">dobava             2300 m3/h
tot.tlak              570 Pa   
</t>
  </si>
  <si>
    <t>Oprema za ventilator u st.16:</t>
  </si>
  <si>
    <t xml:space="preserve">Krov za zaštitu od neprikladnih vremenskih uvjeta od pocinčanog lima,pričvrćen iznad motora </t>
  </si>
  <si>
    <t>Prekidač za promjenu broja okretaja i prekidač za paljenje/gašenje za dvobrzinske motore</t>
  </si>
  <si>
    <t>Jedreno platno s obujmicama</t>
  </si>
  <si>
    <t xml:space="preserve">Električni grijač s integriranim temperaturnim upravljačem
snaga  N=6 kW
tzul=0º C
tziz=+26º C
</t>
  </si>
  <si>
    <t xml:space="preserve">Električni grijač s integriranim temperaturnim upravljačem
snaga   N=5 kW
tzul=0º C
tziz=+22º C
</t>
  </si>
  <si>
    <t xml:space="preserve">Kutija s filterom                                                         
</t>
  </si>
  <si>
    <t>tip 250 G4</t>
  </si>
  <si>
    <t>tip 200 G4</t>
  </si>
  <si>
    <t xml:space="preserve">Nepovratna zaklopka                                                     
</t>
  </si>
  <si>
    <t>tip 200</t>
  </si>
  <si>
    <t xml:space="preserve">Kanalski osjetnik 
</t>
  </si>
  <si>
    <t xml:space="preserve">Prostorni osjetnik
</t>
  </si>
  <si>
    <t xml:space="preserve">Protupožarna zaklopka s toplinskim i daljinskim aktiviranjem i s elektromotornim pogonom s povratnom oprugom ,klase otpornosti na požar 90 min.
</t>
  </si>
  <si>
    <t xml:space="preserve">800x200x400 -M220-s                </t>
  </si>
  <si>
    <t xml:space="preserve">710x200x400 -M220-s                </t>
  </si>
  <si>
    <t xml:space="preserve">630x200x400 -M220-s                </t>
  </si>
  <si>
    <t xml:space="preserve">400x200x400 -M220-s                </t>
  </si>
  <si>
    <t xml:space="preserve">315x200x400 -M220-s                </t>
  </si>
  <si>
    <t xml:space="preserve">250x200x400-M220-s             </t>
  </si>
  <si>
    <t xml:space="preserve">200x200x400-M220-s             </t>
  </si>
  <si>
    <t xml:space="preserve">Ф200x400-M220-s               </t>
  </si>
  <si>
    <t xml:space="preserve">Ф160x400-M220-s             </t>
  </si>
  <si>
    <t xml:space="preserve">Aluminijska istrujna rešetka s 2 reda pojedinačno podesivih lamela i leptirastom zaklopkom za ugradnju u pravokutni kanal        </t>
  </si>
  <si>
    <t xml:space="preserve">425x125 mm                         </t>
  </si>
  <si>
    <t xml:space="preserve">Aluminijska istrujna rešetka s 2 reda pojedinačno podesivih lamela i leptirastom zaklopkom za ugradnju u spiro kanal        </t>
  </si>
  <si>
    <t xml:space="preserve">525x125 mm                         </t>
  </si>
  <si>
    <t xml:space="preserve">Aluminijska istrujna rešetka s 1 redom pojedinačno podesivih lamela i leptirastom zaklopkom za ugradnju u pravokutni kanal        </t>
  </si>
  <si>
    <t xml:space="preserve">625x225 mm                         </t>
  </si>
  <si>
    <t xml:space="preserve">525x325 mm                         </t>
  </si>
  <si>
    <t xml:space="preserve">Aluminijska istrujna rešetka s 1 redom pojedinačno podesivih lamela i leptirastom zaklopkom za ugradnju u spiro  kanal        </t>
  </si>
  <si>
    <t xml:space="preserve">625x125 mm                         </t>
  </si>
  <si>
    <t>Prestrujna rešetka za ugradnju u vrata s protuokvirom,debljina vrata u granicama 43-65 mm,ali nepoznata</t>
  </si>
  <si>
    <t xml:space="preserve">625x425 mm                          </t>
  </si>
  <si>
    <t xml:space="preserve">525x225 mm                          </t>
  </si>
  <si>
    <t xml:space="preserve">425x225 mm                          </t>
  </si>
  <si>
    <t xml:space="preserve">325x225 mm                          </t>
  </si>
  <si>
    <t xml:space="preserve">525x125 mm                          </t>
  </si>
  <si>
    <t xml:space="preserve">425x125 mm                          </t>
  </si>
  <si>
    <t xml:space="preserve">325x125 mm                          </t>
  </si>
  <si>
    <t xml:space="preserve">225x75 mm                          </t>
  </si>
  <si>
    <t xml:space="preserve">Fiksna žaluzija s zaštitnom mrežicom 
</t>
  </si>
  <si>
    <t xml:space="preserve">797x497 mm                          </t>
  </si>
  <si>
    <t xml:space="preserve">697x397 mm                          </t>
  </si>
  <si>
    <t xml:space="preserve">397x297 mm                          </t>
  </si>
  <si>
    <t xml:space="preserve">Univerzalni element za prolaz kroz ravni krov                        
</t>
  </si>
  <si>
    <t xml:space="preserve">Zračni ventil za dovod zraka
</t>
  </si>
  <si>
    <t>Ф100</t>
  </si>
  <si>
    <t xml:space="preserve">Zračni ventil za odsis zraka
</t>
  </si>
  <si>
    <t xml:space="preserve">Spiro cijevi sa fazonskim komadima i spojnim priborom
</t>
  </si>
  <si>
    <r>
      <rPr>
        <sz val="10"/>
        <color indexed="8"/>
        <rFont val="Arial"/>
        <family val="2"/>
        <charset val="238"/>
      </rPr>
      <t xml:space="preserve">Ф200   mm                                     </t>
    </r>
  </si>
  <si>
    <r>
      <rPr>
        <sz val="10"/>
        <color indexed="8"/>
        <rFont val="Arial"/>
        <family val="2"/>
        <charset val="238"/>
      </rPr>
      <t xml:space="preserve">Ф160   mm                                     </t>
    </r>
  </si>
  <si>
    <r>
      <rPr>
        <sz val="10"/>
        <color indexed="8"/>
        <rFont val="Arial"/>
        <family val="2"/>
        <charset val="238"/>
      </rPr>
      <t xml:space="preserve">Ф100   mm                                     </t>
    </r>
  </si>
  <si>
    <t xml:space="preserve">Postolje za ugradnju klima komore izrađeno
 iz čeličnih profila U10,visine 400 mm
</t>
  </si>
  <si>
    <t xml:space="preserve">Čelični profili za vođenje kanala po krovu
 L40x40x4 
</t>
  </si>
  <si>
    <t xml:space="preserve">Čišćenje svih metalnih dijelova i ispiranje desoksidantom,te ličenjem 2x temeljnom bojom  i 2x bijelim luksalom
</t>
  </si>
  <si>
    <t>Mjerenje mikroklime od stručne ustanove</t>
  </si>
  <si>
    <t>KLIMATIZACIJA I VENTILACIJA UKUPNO:</t>
  </si>
  <si>
    <t>STROJARNICA</t>
  </si>
  <si>
    <t xml:space="preserve">Ionski omekšivač vode za protok od 2 do 3 m3/h. Uključivo posuda za sol, zaporna armatura sa cjevovodom i mjeračem protoka.
</t>
  </si>
  <si>
    <t xml:space="preserve">Cirkulacijska pumpa radijatorskog grijanja grupe 4.kat slijedećih karakteristika:
dobava                     6400 lit/h
man. tlak                  85 kPa    
</t>
  </si>
  <si>
    <t xml:space="preserve">Cirkulacijska pumpa grijača klima komora slijedećih karakteristika:
dobava                     7400 lit/h
man. tlak                  85 kPa    
</t>
  </si>
  <si>
    <t xml:space="preserve">Cirkulacijska pumpa za pripremu potrošne tople vode slijedećih karakteristika:
dobava                     8500 lit/h
man. tlak                  85 kPa    
</t>
  </si>
  <si>
    <t xml:space="preserve">Cirkulacijska pumpa hlađenja grupe sportska dvorana slijedećih karakteristika:
dobava                     14300 lit/h
man. tlak                  150 kPa    
</t>
  </si>
  <si>
    <t xml:space="preserve">Cirkulacijska pumpa ventilokonvektora grupe prizemlje slijedećih karakteristika:
dobava                     11800 lit/h
man. tlak                  65 kPa    
</t>
  </si>
  <si>
    <t xml:space="preserve">Cirkulacijska pumpa ventilokonvektora grupe 1.kat slijedećih karakteristika:
dobava                     15400 lit/h
man. tlak                  85 kPa    
</t>
  </si>
  <si>
    <t xml:space="preserve">Cirkulacijska pumpa ventilokonvektora grupe 2.kat slijedećih karakteristika:
dobava                     17000 lit/h
man. tlak                  80 kPa    
</t>
  </si>
  <si>
    <t xml:space="preserve">Cirkulacijska pumpa hladnjaka klima komora slijedećih karakteristika:
dobava                     8600 lit/h
man. tlak                  84 kPa    
</t>
  </si>
  <si>
    <t>Membranska ekspanzijska posuda V=80 lit,  sa priključnim kompletom.</t>
  </si>
  <si>
    <r>
      <rPr>
        <sz val="10"/>
        <rFont val="Arial"/>
        <family val="2"/>
        <charset val="238"/>
      </rPr>
      <t>Razdjelnik (sabirnik) tople vode izrađen iz čelične bešavne cijevi Φ 200 x 1800 mm sa 11(12) priključaka</t>
    </r>
    <r>
      <rPr>
        <b/>
        <sz val="10"/>
        <rFont val="Arial"/>
        <family val="2"/>
        <charset val="238"/>
      </rPr>
      <t xml:space="preserve">
</t>
    </r>
  </si>
  <si>
    <r>
      <rPr>
        <sz val="10"/>
        <rFont val="Arial"/>
        <family val="2"/>
        <charset val="238"/>
      </rPr>
      <t>Razdjelnik (sabirnik) hladne  vode izrađen iz čelične bešavne cijevi Φ 200 x 1500 mm sa 10 (11) priključaka</t>
    </r>
    <r>
      <rPr>
        <b/>
        <sz val="10"/>
        <rFont val="Arial"/>
        <family val="2"/>
        <charset val="238"/>
      </rPr>
      <t xml:space="preserve">
</t>
    </r>
  </si>
  <si>
    <t xml:space="preserve">Elektrokomadni i upravljački (EMP+DDC) ormar za regulaciju strojarnice. U ormaru su integrirani potrebni sklopovi EMP-a za sve elektro potrošače kao i komplente međuveze sa DDC automatikom Honeywell-CentraLine. Ormar se isporučuje kompletno ožičen i ispitan,sa svom potrebnom tehničkom dokumentacijom. Elektrokomadni ormar je zidne izvedbe za unutarnju ugradnju u zaštiti IP55. 
Signalizacija stanja elektromotornih potrošača prikazana je pomoću dvobojnih led-dioda integriranih u strojarskoj aplikaciji u boji koja se ugrađuje na unutarnjim vratima ormara (grafička aplikacija).
El.ormar osigurava napajanje i zaštitu za 14 cirkulacijskih pumpi.
</t>
  </si>
  <si>
    <t>Doprema na mjesto ugradnje i postavljanje elektroormara. Spajanje svih kabela u ormaru. Označavanje kabela. Spajanje glavnog napajanja i uzemljenje. Trasiranje i kabliranje, te ispitivanje instalacije nije u opisu ove stavke.</t>
  </si>
  <si>
    <t xml:space="preserve">Inženjering  specijalističke usluge na nivou mikroprocesorskih (DDC) elemenata:
Specijalistički automatičarski radovi podešavanja, programiranja i puštanja u rad mikroprocesorskih (DDC) regulatora proizvod Honeywell-Centra Line ugrađenih u elektrokomande ormare.
Stavka obuhvaća sljedeće: 
- izradu potrebne dokumentacije i uputstava za DDC regulatore;
- izradu programa za mikroprocesorske regulatore;
- unos programa za mikroprocesorske regulatore;
- statičku i dinamičku simulaciju rada sustava;
- usklađivanje kontrolnih parametara s projektantom (krajnjim korisnikom);
- puštanje u rad i testiranje DDC uređaja;
- obuka krajnjeg korisnika i njegovo upoznavanje s elementima aut. regulacije.
</t>
  </si>
  <si>
    <t xml:space="preserve">NO 150(Ф168,3x4,5)                                      </t>
  </si>
  <si>
    <t xml:space="preserve">NO 80(Ф88,9x3,2)                                   </t>
  </si>
  <si>
    <t xml:space="preserve">Čelične šavne cijevi prema HRNC.B5.225
</t>
  </si>
  <si>
    <t xml:space="preserve">NO 50 (Ф60,3x2,9)                                         </t>
  </si>
  <si>
    <t xml:space="preserve">NO 40 (Ф48,3x2,6)                                         </t>
  </si>
  <si>
    <t xml:space="preserve">NO 20 (Ф26,9x2,3)                                         </t>
  </si>
  <si>
    <t xml:space="preserve">Kuglasta slavina za toplu vodu s prirubnicama, protuprirubnicama, vijcima i brtvilom
</t>
  </si>
  <si>
    <t xml:space="preserve">NO150  NP6  </t>
  </si>
  <si>
    <t xml:space="preserve">NO  80  NP6  </t>
  </si>
  <si>
    <t xml:space="preserve">NO  65  NP6  </t>
  </si>
  <si>
    <t xml:space="preserve">Kuglasta slavina za toplu vodu 
na navoj
</t>
  </si>
  <si>
    <t xml:space="preserve">NO  50  NP6  </t>
  </si>
  <si>
    <t xml:space="preserve">NO  40  NP6  </t>
  </si>
  <si>
    <t xml:space="preserve">NO  20  NP6  </t>
  </si>
  <si>
    <t xml:space="preserve">Lijevano željezni hvatač nečistoće s  prirubnicama,protuprirubnicama,brtvilom,vijcima i maticama
</t>
  </si>
  <si>
    <t xml:space="preserve">Zaporno-regulacijski ventil s prirubnicama, protuprirubnicama,brtvilom,vijcima i maticama
</t>
  </si>
  <si>
    <t xml:space="preserve">Zaporno-regulacijski ventil na navoj
</t>
  </si>
  <si>
    <t xml:space="preserve">NO  65 NP6  </t>
  </si>
  <si>
    <t xml:space="preserve">Mjedeni hvatač nečistoće na navoj
</t>
  </si>
  <si>
    <t xml:space="preserve">NO 50  NP6  </t>
  </si>
  <si>
    <t xml:space="preserve">NO 40  NP6  </t>
  </si>
  <si>
    <t xml:space="preserve">NO 20  NP6  </t>
  </si>
  <si>
    <t xml:space="preserve">Mjedeni odbojni ventil na navoj
</t>
  </si>
  <si>
    <t>Gumeni kompenzator vibracija</t>
  </si>
  <si>
    <t xml:space="preserve">NO  50 NP6  </t>
  </si>
  <si>
    <t xml:space="preserve">NO  40 NP6  </t>
  </si>
  <si>
    <t xml:space="preserve">NO  20 NP6  </t>
  </si>
  <si>
    <t xml:space="preserve">Manometar sa skalom od 0-16 bar
</t>
  </si>
  <si>
    <t xml:space="preserve">Termometar u mjedenom tuljku sa skalom 0-130 °C-kutni
</t>
  </si>
  <si>
    <t xml:space="preserve">Toplinska izolacija s mineralnom vunom i al.limom debljine 40 mm za cijevi do NO50,debljine 50 mm od NO50-NO100,debljine 60 mm,debljine 70 mm razdjelnika i sabirnika ogrjevne vode i debljine 100 mm spremnika ogrjevne vode.
</t>
  </si>
  <si>
    <t xml:space="preserve">Aparat za početno gašenje požara  S-9
</t>
  </si>
  <si>
    <t>Gumeno crijevo NO 20 s holenderima</t>
  </si>
  <si>
    <t xml:space="preserve">Dvostruko ličenje izoliranih cijevi, pričvrsnica, konzola ovjesnica, razdjeljivača,sabirnika temeljnom bojom
</t>
  </si>
  <si>
    <t xml:space="preserve">Dvostruko ličenje neizoliranih cijevi i kola armature u laku topla voda - polaz - crveno, topla voda - povrat plavo.
</t>
  </si>
  <si>
    <t xml:space="preserve">Obilježavanje cjevovoda i komandnog ormara plastičnim natpisom.
</t>
  </si>
  <si>
    <t>STROJARNICA UKUPNO:</t>
  </si>
  <si>
    <t>DIZALICA TOPLINE</t>
  </si>
  <si>
    <t>Visokoučinkovita multifunkcionalna modularna  četverocijevna dizalica topline zrak-voda sa zrakom hlađenim kondenzatorom predviđena za vanjsku ugradnju. Uređaj ima parcijalni defrost, krug po krug - kontinuirano grijanje. Dizalica topline isporučuje se sa dodatnim izmjenjivačem sa totalnom rekuperacijom topline za pripremu PTV-a.  Dizalica topline je 4T izvedbe - istovremena kontrola dvije temperature polaza, grijanje i hlađenje. Parcijalna kontrola kapaciteta - 25, 75 i 100%. Nadalje dizalica topline mora imati mogućnost rada u režimima grijanja i pripreme PTV-a od -15°C do +45°C temperature okoline te se isporučuje se sa svim senzorima potrebnim za potpuno automatski režima rada [hlađenje + rekuperacija, samo hlađenje/grijanje ili priprema PTV-a].</t>
  </si>
  <si>
    <t>Konstrukcija uređaja izvedena je od pocinčanih čeličnih profila koji su dodatno zaštićeni od agresivne okoline. Kondenzator uređaja napravljen od bakrenih cijevi te aluminijskih mikro kanala koji povećavaju površinu izmjene zraka. Dizalica topline se isporučuje u jednom komadu tvornički ispitana te napunjena potrebnom količinom radne tvari R410A i ulja. Dizalica topline treba biti energetskog razreda A  u grijanju i hlađenju pri standardnim Eurovent uvjetima u skladu sa EN14511. Dizalica je visokotemperaturne izvedbe te može raditi s izlaznom temperaturom vode do 55°C.</t>
  </si>
  <si>
    <t>Tehničke karakteristike:</t>
  </si>
  <si>
    <t>Rashladni učinak : 173 [kW] kod temperature vode u isparivaču  7/12 [°C] i temperature zraka na usisu u kondenzator 35 [°C].</t>
  </si>
  <si>
    <t>Maksimalno dopuštena el.snaga stroja : 54 [kW]</t>
  </si>
  <si>
    <t>Minimalni EER = 3,2 [prema EN14511]</t>
  </si>
  <si>
    <t>Ogrijevni učinak za režim grijanja: 180 [kW] kod temperature vode u izmjenjivaču 45/40 [°C] i temperature okoline 7 [°C].</t>
  </si>
  <si>
    <t>Minimalni COP = 3,3 [prema EN14511]</t>
  </si>
  <si>
    <t>Minimalni COP @ Tok= +7 [°C] = 3,3</t>
  </si>
  <si>
    <t>Rad s potpunim povratom topline:</t>
  </si>
  <si>
    <t>Rashladni učin totalne rekuperacije : 165 [kW] kod temperature vode u izmjenjivaču 7/12 [°C]</t>
  </si>
  <si>
    <t>Ogrijevni učin totalne rekuparacije : 211 [kW] kod temperature vode u izmjenjivaču 45/40 [°C]</t>
  </si>
  <si>
    <t>Minimalni COP = 3.4 [prema EN14511]</t>
  </si>
  <si>
    <t>TER = 7,6</t>
  </si>
  <si>
    <t>Napajanje : 400V - 3ph - 50Hz</t>
  </si>
  <si>
    <t>Min. broj kompresora: 4</t>
  </si>
  <si>
    <t>Min. broj rashladnih krugova: 2</t>
  </si>
  <si>
    <t>Radna tvar : R 410a</t>
  </si>
  <si>
    <t>Zvučna snaga ne smije biti veća od: 82 dB(A) [prema ISO3744]</t>
  </si>
  <si>
    <t>Zvučni tlak na udaljenosti 10m od stroja ne smije biti veći od: 50 dB(A) [prema ISO3744]</t>
  </si>
  <si>
    <t>Masa stroja :2268 kg</t>
  </si>
  <si>
    <t>Dimenzije: DxŠxV [mm] 2522x2250x2440</t>
  </si>
  <si>
    <t>Uređaj treba imati slijedeće komponente :</t>
  </si>
  <si>
    <t>Oprema u rashladnom krugu, rashladni krug treba biti opremljen sa elektronskim ekspanzijskim ventilom, pokaznim staklom, filterom, te ostalom armaturom potrebnom za siguran i ispravan rad uređaja.</t>
  </si>
  <si>
    <t>Elektro ormar treba biti u klasi IP 54 ugrađen na uređaju sa svim elementima i ožičenjem potrebnim za siguran i ispavan rad uređaja, mikroprocesorom za kontrolu i vođenje rada uređaja. Mikroprocesor mora osigurati potpuno automatski rad uređaja.</t>
  </si>
  <si>
    <t>Oprema koja treba biti sadržana u isporuci dizalice topline :</t>
  </si>
  <si>
    <t>* Hidro modul s jednom inverterskom pumpom u krugu hlađenja [raspoloživi eksterni pad tlaka pumpe 101 kPa]</t>
  </si>
  <si>
    <t>* Hidro modul s jednom inverterskom pumpom u krugu grijanja [raspoloživi eksterni pad tlaka pumpe 90 kPa]</t>
  </si>
  <si>
    <t>* Tiha izvedba</t>
  </si>
  <si>
    <t>* Kontrolnik protoka "Flow switch"</t>
  </si>
  <si>
    <t>* Bočna zaštita kondenzatora</t>
  </si>
  <si>
    <t>* Protusmrzavajuća zaštita isparivača i svih hidrauličkih komponenti uređaja</t>
  </si>
  <si>
    <t>* Daljinski regulator</t>
  </si>
  <si>
    <t>* Modbus komunikacijska kartica</t>
  </si>
  <si>
    <t>* Gumene antivibracijske podloške</t>
  </si>
  <si>
    <t>Uređaj treba tvornički biti isporučen prema gore navedenom te spreman za rad nakon hidrauličkog i električnog spajanja. Dodatne isporuke opreme i software-a nisu dopuštene, odnosno ako budu potrebne idu na teret isporučitelja.</t>
  </si>
  <si>
    <t xml:space="preserve">NO 125                                     </t>
  </si>
  <si>
    <t xml:space="preserve">Nepovratni ventil s prirubnicama,protuprirubnicama, brtvilom,vijcima i maticama                                   
</t>
  </si>
  <si>
    <t xml:space="preserve">NO 150(Ф168,3x4,5)                </t>
  </si>
  <si>
    <t xml:space="preserve">NO 125(Ф139,7x4)                </t>
  </si>
  <si>
    <t xml:space="preserve">Izolacija razvodnih cijevi tople vode sa mineralnom vunom i al.limom debljine 100 mm od NO125-NO150
</t>
  </si>
  <si>
    <t xml:space="preserve">Troškovi ovlaštenog sevisera proizvođača
rashladnika vode za puštanje u rad istih 
uz prethodnu kontrolu svih izvedenih radova 
relavantnih za funkciju.
Stavka uključuje sve radove i sav eventualno
potreban dopunski materijal za dovođenje uređaja do potpune pogonske sposobnosti kao i dr.
</t>
  </si>
  <si>
    <t xml:space="preserve"> DIZALICA TOPLINE  UKUPNO:</t>
  </si>
  <si>
    <t>RAZVOD CJEVNE MREŽE TOPLE I HLADNE</t>
  </si>
  <si>
    <t xml:space="preserve">Cirkulacijska pumpa grijača klima komore
</t>
  </si>
  <si>
    <t>protok           3500 lit/h
man.tlak       45 kPa</t>
  </si>
  <si>
    <t>protok            2100 lit/h
man.tlak        59 kPa</t>
  </si>
  <si>
    <t>protok           1900 lit/h
man.tlak       59 kPa</t>
  </si>
  <si>
    <t xml:space="preserve">Kuglasta slavina NP 16 na navoj
</t>
  </si>
  <si>
    <t xml:space="preserve">NO 50                                      </t>
  </si>
  <si>
    <t xml:space="preserve">NO 40                                    </t>
  </si>
  <si>
    <t xml:space="preserve">NO 32                                      </t>
  </si>
  <si>
    <t xml:space="preserve">Mjedeni odbojni  ventil NP 16 na navoj
</t>
  </si>
  <si>
    <t xml:space="preserve">NO 50                                     </t>
  </si>
  <si>
    <t xml:space="preserve">NO 32                                    </t>
  </si>
  <si>
    <t>Mjedeni  hvatač nečistoće NP 16</t>
  </si>
  <si>
    <t xml:space="preserve">NO 40                                      </t>
  </si>
  <si>
    <t xml:space="preserve">NO 32                                     </t>
  </si>
  <si>
    <t>Slavina za punjenje i pražnjenje</t>
  </si>
  <si>
    <t xml:space="preserve">NO 20                                   </t>
  </si>
  <si>
    <t>Fitinzi Cu razni (MS prijelazi,Cu koljena,T komadi,redukcije, obilazi…) potrebni  za montažu a nisu sadržani u stavci 7.</t>
  </si>
  <si>
    <t xml:space="preserve">Termomanometar 0-6 bar i 0-130º C                     
</t>
  </si>
  <si>
    <t xml:space="preserve">Obilježavanje cjevovoda, plastičnim natpisom
</t>
  </si>
  <si>
    <t>SOLARNI SUSTAV</t>
  </si>
  <si>
    <t>Solarni pločasti kolektor, horizontalne izvedbe. Visokoučinkoviti solarni kolektor koji se sastoji od aluminijskog absorbera s visokoselektivnim premazom (stupanj absorpcije 95%, stupanj emisije 5%), sa zavarenim bakrenim cijevima i sigurnosnim staklenim pokrovom (stupanj transmisije 96,5%). Kućište od lijevanog aluminija za maksimalnu stabilnost i nepropusnost. Visokokvalitetna izolacija izvedena s mineralnom vunom debljine 10 mm (toplinska provodljivost 0.04 W/mK). Priključci dimenzije 3/4’’ od mesinga. 
Tehnički podaci:
- C0         0,851
- C1     W/m2K   4,107
- C2     W/m2K   0,016
- maks. temperatura u mirovanju:    190 °C
- ukupna površina:      2,52 m2
- površina absorbera:     2,36 m2
- radni tlak:       10 bara
- sadržaj vode.      2,53 l
- specifični protok      15-50 l/h/m2
  kroz kolektor
Dimenzije kolektora: 
- širina   1.230 mm
- visina   2.050 mm
- dubina   54 mm
- masa    39 kg</t>
  </si>
  <si>
    <t>Akumulacijski spremnik za zagrijavanje potrošne tople vode, izrađen od čelika i emajliran s unutarnje strane, ugrađena dva glatkocijevna emajlirana izmjenjivača topline, donji za iskorištenje alternativne energije, gornji velike površine za dodatno grijanje dizalicom topline, ugrađena Correx anoda. Toplinska izolacija izrađena od Polyester pjene i vanjske folije crvene boje - s mogućnosti skidanja radi lakšeg unosa, prirubnica za ugradnju prirubničkog električnog grijača u donjem dijelu, otvor za čišćenje s gornje strane, navojni priključak za električni grijač s gornje strane, uranjajuća čahura za osjetnike s termometrom.</t>
  </si>
  <si>
    <t>Tehnički podaci:
- sadržaj vode      966 l
- radni/ispitni tlak  10/13 bara
- debljina izolacije  100 mm
- maksimalna radna  95°C 
  temperatura
- površina donjeg izmjenjivača  3.40 m2
- sadržaj vode u donjem izmjenjivaču 24.1 l
- površina gornjeg izmjenjivača  6.10 m2
- sadržaj vode u gornjem izmjenjivaču 42.6 l
- maks. radna temperatura  110 °C
- količina pripreme ptv kod 60°C i ulazne hladne  
   vode 10°C  1593l/h</t>
  </si>
  <si>
    <t xml:space="preserve">Dimenzije spremnika:
- promjer    1.050 mm
- visina    2.063 mm
- masa s toplinskom izolacijom 365 kg </t>
  </si>
  <si>
    <t>Prirubnički elektrogrijač  za instalaciju u spremnik, dimenzije priključka Ø180.
Isporuka elektrogrijača s ugrađenim termostatskim regulatorom , sigurnosnim graničnim termostatom 80°C s plastičnom kapom i vodozaštitom IP 54. 
Tehnički podaci:
- Učin grijanja    4.3 kW               3×400V
                                2.9 kW            3×400V
                                2.1 kW            3×400V 
                                1.4 kW            1×230V
- Napon: 3×400V
- Dužina: 380mm</t>
  </si>
  <si>
    <t>Solarna pumpna stanica DN 20 (3/4“), za dvocijevni sustav.
Sastoji se od:
• Cirkulacijske solarne crpke 
• 2 kuglaste slavine (upravljive ključem) s termometrom
• Nepovratni ventil u polazu i povratu
• Podesivi ventil protoka 
• Ventil za odzračivanje AirStop
• Sigurnosna grupa
- sigurnosni ventil (6 bar)
- manometar (6 bar)
- fleksibilni priključak izrađen od nehrđajućeg čelika za spajanje solarne ekspanzijske posude
• Jedinica za punjenje i pražnjenje sustava 
• Toplinski izolirano kućište pumpne stanice izrađeno od EPP-a.
 Tehnički podaci: 
- Područje reguliranja protoka 1-20 
- Maks. pritisak   6 bara
- Napon    1x230 V
- Maks. trenutna temperatura 160 °C      
Dimezije:
- širina    250 mm
- visina    415 mm</t>
  </si>
  <si>
    <t xml:space="preserve">Elektronska univerzalna temperaturno diferencijalna solarna regulacija za tri kruga. Regulacija temperaturne razlike - podešavanje zadane vrijednost praćenjem temperature u spremniku preko dva temperaturna osjetnika. Regulacija apsolutne temperature - podešavanje zadane vrijednosti preko temperaturnog osjetnika podešavanjem vrijednosti minimum/maksimum. Regulacija programiranja brzine rada crpke s 3 regulacijske funkcije. Za solarna postrojenja do 2 potrošača.               Opremljena sa svim potrebnim osjetnicima.
Opseg isporuke:
  </t>
  </si>
  <si>
    <t>Troputni termostatski mješajući ventil za regulaciju temperature potrošne sanitarne tople vode, izrađen od mesinga. 
Maximalna temperatura ulazne tople vode 90°C.
Raspon podešavanja temperature na izlazu iz ventila od 20-65°C
Tvorničko podešenje 55°C
Dozvoljeni pritisak vode PN10
Navojni priključak 1”, kvs 8,5 m3/h</t>
  </si>
  <si>
    <t>Hidraulično ovjesni set za ugradnju na krov horizotalne  izvedbe kolektora UltraSol H za instalaciju pod kutem od 20 do 45°. Pričvršćenje horizontalnih nosećih profila preko ovjesnih vijaka (nisu u isporuci). Noseća kostrukcija izrađena od aluminijskih profila i čelika, a spojni setovi od mesinga i plemenitog čelika. Izvedba za 4 kolektora priključenih u seriju po jednom kolektorskom polju. Izvedba za sve vrste krova.</t>
  </si>
  <si>
    <t>Predekspanzijska membranska posuda za zaštitu ekspanzijske posude solarnog sustava izrađena od čeličnog lima, radni pritisak do 10bar, V 12/10.</t>
  </si>
  <si>
    <t>Solarna membranska ekspanzijska posuda S80/10,  sa priključnim kompletom.</t>
  </si>
  <si>
    <t>Solarna tekućina za zaštitu od smrzavanja, koncentrat izrađen od monoethilenglikola sa zaštitom od korozije, ph-vrijednost cca.8, miješa se s vodom, neotrovna i neškodljiva tekućina. Sadržaj 10 kg koncentrata u plastičnoj ambalaži . za područje rada do -25ºC uključivo punjenje i odzračenje sustava.</t>
  </si>
  <si>
    <t>Bakrene cijevi,uključujući s fitinzima</t>
  </si>
  <si>
    <t>Φ 22x1,2</t>
  </si>
  <si>
    <t xml:space="preserve">Izolacija cijevi s mineralnom vunom debljine 25 mm i al.limom
</t>
  </si>
  <si>
    <t>SOLARNI SUSTAV  UKUPNO:</t>
  </si>
  <si>
    <t>dobave                   28000 m3/h</t>
  </si>
  <si>
    <t>Automatske protu dimne prolazne trakaste zavjese klase D90</t>
  </si>
  <si>
    <t>Lokacija : na svim etažama stepeništa 1</t>
  </si>
  <si>
    <t>automatske protu dimne trakaste prolazne</t>
  </si>
  <si>
    <t>zavjese za ograničavanje protoka dima klase D90,koja kod temperature 600⁰ C ne propušta</t>
  </si>
  <si>
    <t>dim 90 minuta sve po HR EN 12101-1</t>
  </si>
  <si>
    <t>sa slijedećim karakteristikama :</t>
  </si>
  <si>
    <t>Ispitano i odobreno prema europskoj normi EN 12101-1 i CE oznakom</t>
  </si>
  <si>
    <t>Temperaturna klasifikacija / vremenska klasifikacija: D90 ,</t>
  </si>
  <si>
    <t>CE potvrda o postojanosti izvedbe</t>
  </si>
  <si>
    <t>Automatska protu dimna zavjesa, koja u slučaju požara, ograničava i kontrolira kretanje dima,</t>
  </si>
  <si>
    <t>s klasifikacijom najmanje do D90, i</t>
  </si>
  <si>
    <t>omogućuje evakuaciju ljudi u slučaju požara.</t>
  </si>
  <si>
    <t>- Trake dimne zavjese od fiberglas otporne do 600 ºC. Premaz</t>
  </si>
  <si>
    <t>korištenja zavjese. Svi šavovi su šivani sa visoko otpornonom</t>
  </si>
  <si>
    <t>Kevlar žicom,</t>
  </si>
  <si>
    <t>- Dimenzije kućišta: 250 x 300 mm, bez vodilica,</t>
  </si>
  <si>
    <t>Način montaže kućišta: u spušteni strop i obješeno na betonsku ploču</t>
  </si>
  <si>
    <t xml:space="preserve"> PROVJERITI NA GRADILIŠTU način montaže ,</t>
  </si>
  <si>
    <t>Kod montaže kućišta u spušteni strop potrebno je uraditi revizione otvore u stropu za pristup</t>
  </si>
  <si>
    <t>kućištu i podkonstrukciju za montažu zavjese ispod instalacija</t>
  </si>
  <si>
    <t>Čelični dijelovi iz pocinčanog lima; uz doplatu mogu se plastificiratu u boju po RAL ljestvici</t>
  </si>
  <si>
    <t>Čelične šipke prekrivene su blago pjenom postavljene neovisno u</t>
  </si>
  <si>
    <t>svakoj vrpci iznutra od tkanine</t>
  </si>
  <si>
    <t>kontrolira upravljačka ploča (upravljanje i regulacija motora) s posebnim sigurnosnim</t>
  </si>
  <si>
    <t xml:space="preserve"> sustavom sile</t>
  </si>
  <si>
    <t>Kutija za regulaciju motora iz poliestra zaštite IP56 s elektroničkom</t>
  </si>
  <si>
    <t>pločicom za kontrolu kretanja motora. Dimenzije:</t>
  </si>
  <si>
    <t>120 mm širine x160 visina mm x 75 mm dubine</t>
  </si>
  <si>
    <t xml:space="preserve">Glavna upravljačka ploča dobiva alarmni signal iz sustava za upravljanje požarima i </t>
  </si>
  <si>
    <t>kontrolira kretanje zavjesa</t>
  </si>
  <si>
    <t>Baterija: 2 x 12Vcc 7,5 Ah punjiva. (do 6 sati autonomije</t>
  </si>
  <si>
    <t>Taster za ručno aktiviranje zavjese,</t>
  </si>
  <si>
    <t>Priključak na protupožarnu centralu</t>
  </si>
  <si>
    <t>Dimenzije otvora su iz projekta prije narudžbe potrebno je uzeti mjere na licu mjesta</t>
  </si>
  <si>
    <t>Podrum</t>
  </si>
  <si>
    <t>B x H 3240 x 2980 mm</t>
  </si>
  <si>
    <t>Prizemlje</t>
  </si>
  <si>
    <t>1.2. B x H 6140 x 3280 mm</t>
  </si>
  <si>
    <t>2.3</t>
  </si>
  <si>
    <t>1. kat</t>
  </si>
  <si>
    <t>1.3. B x H 6040 x 3280 mm</t>
  </si>
  <si>
    <t>2.4</t>
  </si>
  <si>
    <t>2. kat</t>
  </si>
  <si>
    <t>Automatske protu dimne harmonika zavjese klase D90</t>
  </si>
  <si>
    <t>Lokacija : u atriju prizemlja ,1.i 2.kata</t>
  </si>
  <si>
    <t>za ograničavanje protoka dima klase D90,</t>
  </si>
  <si>
    <t>koja kod</t>
  </si>
  <si>
    <t>temperature 600⁰ C ne propušta dim 90 minuta sve po HR EN 12101-1 sa sljedećim karakterstkama:</t>
  </si>
  <si>
    <t>s klasifikacijom najmanje do D90,.</t>
  </si>
  <si>
    <t>Kućište protu dimne harmonika zavjese je</t>
  </si>
  <si>
    <t>montirano na stropu etaže, u slučaju požara spušta se do poda i zatvara štićeni prostor</t>
  </si>
  <si>
    <t>Može biti četvrtasta ili trostranična u</t>
  </si>
  <si>
    <t>zavisnosti od potrebe.</t>
  </si>
  <si>
    <t>Platno - tkanina dimne zavjese od fiberglas otporne do 600 ºC.</t>
  </si>
  <si>
    <t xml:space="preserve">Premaz poliuretana na obadvije strane jamči mehaničku stabilnost prilikom korištenja </t>
  </si>
  <si>
    <t>zavjese. Svi šavovi su šivani sa visoko</t>
  </si>
  <si>
    <t>otpornonom Kevlar žicom</t>
  </si>
  <si>
    <t>Smjer zatvaranja: vertikalni - od vrha prema dolje,</t>
  </si>
  <si>
    <t>Dimenzije kućišta: 500x 200 mm,</t>
  </si>
  <si>
    <t>Kod montaže kućišta u spušteni strop potrebno je uraditi revizione otvore u stropu za pristup kućištu</t>
  </si>
  <si>
    <t>i podkonstrukciju za montažu kućišta zavjesa ispod instalacija</t>
  </si>
  <si>
    <t xml:space="preserve">Pocinčani čelik debljine 1,5 mm
Sustav se pokreće pomoću cjevastog motora od 24Vdc koje kontrolira upravljačka ploča (upravljanje i regulacija motora) s posebnim sigurnosnim sustavom sile
</t>
  </si>
  <si>
    <t>Maksimalna snaga 60 W /30 Nm</t>
  </si>
  <si>
    <t>Maksimalna struja 6 A</t>
  </si>
  <si>
    <t>Glavna upravljačka ploča dobiva alarmni signal iz sustava za upravljanje požarima i kontrolira kretanje</t>
  </si>
  <si>
    <t>3.1</t>
  </si>
  <si>
    <t>OBIM x H (5300+9610+5300+9610) x 3280 mm</t>
  </si>
  <si>
    <t>3.2</t>
  </si>
  <si>
    <t>OBIM x H (5300+9610+5300) x 2100 mm</t>
  </si>
  <si>
    <t>3.3</t>
  </si>
  <si>
    <t>Fiksna žaluzija izvedena iz profilnog željeza</t>
  </si>
  <si>
    <t>i dekapriranog lima s protuokvirom i zaštitnom</t>
  </si>
  <si>
    <t>Ms mrežicom 4 oka/cm2</t>
  </si>
  <si>
    <t xml:space="preserve">dim. 1185x1800 mm     </t>
  </si>
  <si>
    <t xml:space="preserve">dim. 1000x1000 mm     </t>
  </si>
  <si>
    <t>Čelični profili za ugradnju aksijalnih ventilatora</t>
  </si>
  <si>
    <t>L 40x40x4 mm</t>
  </si>
  <si>
    <t>GRIJANJE ,HLAĐENJE I VENTILACIJA</t>
  </si>
  <si>
    <t xml:space="preserve">RAZVOD CJEVNE MREŽE TOPLE </t>
  </si>
  <si>
    <t>OPĆE NAPOMENE</t>
  </si>
  <si>
    <t>Jedinične cijene u ovom troškovniku formirane su na osnovi cijena materijala, radne snage, strojeva i ostalih elemenata.</t>
  </si>
  <si>
    <t>One obuhvaćaju sav rad, materijal i organizaciju u cilju izvršenja radova u potpunosti i u skladu s projektom. Nadalje, jedinične cijene za pojedine vrste radova sadrže i sve one posredne troškove, koji nisu iskazani u troškovniku, ali su neminovni za izvršenje radova predviđenih projektom kao što su:</t>
  </si>
  <si>
    <t>- razni radovi u vezi sa organizacijom i uređenjem gradilišta prije početka gradnje,</t>
  </si>
  <si>
    <t>- razni radovi u vezi s uređenjem gradilišta nakon dovršenja objekta kao što su čišćenje i uređenje terena u nožici nasipa na svaku stranu i uz pokose usjeka, uređenje prostora gdje je izvođač imao barake, strojeve, materijal i slično,</t>
  </si>
  <si>
    <t xml:space="preserve"> - kao i svi ostali posredni i neposredni troškovi koji su potrebni za pravilno   i pravovremeno izvršenje radova.</t>
  </si>
  <si>
    <t xml:space="preserve">U cijenu svake stavke uključeni su bez posebnog naglašavanja i:                                    </t>
  </si>
  <si>
    <t xml:space="preserve"> - dobava potrebnog osnovnog i pomoćnog materijala (ako nije opisana posebnom stavkom), svi potrebni strojevi, alat i pribor, potrebna mehanizacija, opskrba i potrošnja vode i električne energije, skladištenje roba, njegovanje i zaštita ugrađenih materijala od atmosferilija, zaštita i osiguranje izvedenih radova od oštećenja i krađe, zaštita ostalih dijelova građevine od oštećenja prilikom radova i od atmosferilija, troškovi popravka oštećenja zbog nepažnje, održavanje čistoće gradilišta, odnosno potrebno čišćenje prije, u tijeku i po završetku radova, odvozi otpadnog materijala na određeno mjesto na gradilištu s utovarom i istovarom, svi horizontalni i vertikalni prijevozi i nošenja unutar gradilišta, troškovi radne snage, potrebna pomoćna radna skela ili nogari, troškovi zaštite na radu, troškovi atesta, troškovi pristojbi za zauzeće javne površine, troškovi izrade operativnog i terminskog plana izvođenja radova, troškovi ograđivanja i označavanja gradilišta na propisani način, troškovi izmjere za potrebe izvedbe i obračuna radova,  obilježavanje kota i održavanje oznaka</t>
  </si>
  <si>
    <t xml:space="preserve"> -  sav potreban rad, oprema, materijal i transporti potrebni za potpuno dovršenje stavke.</t>
  </si>
  <si>
    <t xml:space="preserve">Količina radova koje se nakon dovršenja objekta ne mogu provjeriti izmjerom, upisuju se u građevinski dnevnik ili knjigu. </t>
  </si>
  <si>
    <t>Nadzorni inženjer i izvođač potvrđuje upisane količine i podatke svojim potpisom.</t>
  </si>
  <si>
    <t>Promjene moraju biti upisane u građevinski dnevnik ili izrađeni posebni dijelovi nacrta i ovjereni potpisom projektanta, nadzornog inženjera ili odlukom koju je investitor na neki drugi način odobrio.</t>
  </si>
  <si>
    <t xml:space="preserve">Za vrijeme izvođenja radova izvođač je dužan osigurati nesmetan promet na postojećim prometnicama i prilaznim putevima i regulirati ga odgovarajućim prometnim znacima. </t>
  </si>
  <si>
    <t>Više radnje i manje radnje po ugovorenim stavkama zaračunat će se po istim cijenama.</t>
  </si>
  <si>
    <t>Provjeriti postojanje komunalnih instalacija i ista zaštititi po uputama vlasnika.</t>
  </si>
  <si>
    <t xml:space="preserve">Izvoditelj je dužan prije počeka radova obvijestiti sve vlasnike i korisnike komunalnih instalacija vezanih uz objekt i s time upoznati  nadzornog inženjera. </t>
  </si>
  <si>
    <t>Izvođač je dužan po završetku radova predati naručitelju građevinu i okolni teren očišćen od šute i otpadnog materijala preostalog od njega ili njegovih kooperanata.</t>
  </si>
  <si>
    <t>Jedinične cijene su fiksne i ne mogu se mijenjati. Jedinične cijene primjenjivat će se bez obzira na postotak odstupanja od iskazanih količina u troškovniku.</t>
  </si>
  <si>
    <t xml:space="preserve">Obračun radova vrši se kako je navedeno u stavci i po Prosječnim normama u građevinarstvu. Radovi će se obračunati prema izmjeri u naravi bez obzira na količine upisane u troškovniku, uz primjenu jediničnih cijena. </t>
  </si>
  <si>
    <t>Davanjem ponude izvođač se obvezuje pravovremeno nabaviti sav materijal opisan u pojedinim stavkama troškovnika.</t>
  </si>
  <si>
    <t>Ako opis koje stavke dovodi u sumnju, izvođač treba na vrijeme prije predaje ponude za ugovaranje radova tražiti objašnjenje projektanta.</t>
  </si>
  <si>
    <t>Dužnost je izvođača upozoriti projektanta i nadzornog inženjera na uočene nedostatke u dokumentaciji i zatražiti pojašnjenje za sve nejasnoće.</t>
  </si>
  <si>
    <t xml:space="preserve"> Izvedeni radovi moraju u cijelosti odgovarati projektu i opisima, a u  tu svrhu investitor ima pravo prije početka radova od izvođača zatražiti uzorke materijala koji  će se čuvati u upravi gradilišta. Izvedeni radovi moraju u cijelosti odgovarati odabranom uzorku.</t>
  </si>
  <si>
    <t>Ukoliko investitor odluči da se neki rad neće izvoditi i o tome pravovremeno obavijesti izvođača, izvođač nema pravo na odštetu.</t>
  </si>
  <si>
    <t>Sve mjere u nacrtima prije izvedbe treba provjeriti u naravi.</t>
  </si>
  <si>
    <t>Izvođač radova garantira za kvalitetu izvedenih radova,  ugrađenih materijala i montiranih konstrukcija, a sve u skladu s projektom, ugovornim troškovnikom, važećim zakonima i propisima.</t>
  </si>
  <si>
    <t xml:space="preserve">Ukoliko postoji potreba za izmjenom materijala ili načina izvedbe, one se moraju izvršiti isključivo pisanim dogovorom s  projektantom i nadzornim inženjerom. Sve više radnje koje neće biti na taj način utvrđene, neće se priznati u obračunu. </t>
  </si>
  <si>
    <t>Svi nekvalitetno izvedeni radovi moraju se otkloniti i zamijeniti ispravnima.</t>
  </si>
  <si>
    <t xml:space="preserve">Sve štete učinjene prigodom rada na vlastitim ili tuđim radovima imaju se otkloniti na račun počinitelja. </t>
  </si>
  <si>
    <t>Ovi opći uvjeti, sastavni su i neotuđivi dio troškovnika.</t>
  </si>
  <si>
    <t xml:space="preserve">Primopredaju gradilišta obaviti nakon zajedničke procjene stanja stabilnosti od strane svih sudionika vizuelnim pregledom i moguće postojećom dokumentacijom o do sada izvedenim ispitivanjima i radovima. </t>
  </si>
  <si>
    <t>I.   PRIPREMNI RADOVI</t>
  </si>
  <si>
    <t>ZASJECANJE POSTOJEĆEG ASFALTA</t>
  </si>
  <si>
    <t xml:space="preserve">UKLANJANJE BETONSKIH  OPLOČNIKA </t>
  </si>
  <si>
    <t>Ova stavka obuhvaća rušenje i uklanjanje postojećih betonskih opločnika 40x40cm,  debljine cca 8 cm. Postojeće ploče treba rušiti tako da teren nakon rušenja bude sposoban za funkcionalnu uporabu, koja se predviđa projektom, odnosno prema zahtjevu nadzornog inženjera. Radove uskladiti sa odabranom tehnologijom radova na instalacijama, te upisom nadzornog inženjera u građevinski dnevnik. U jediničnoj cijeni stavke obuhvaćen je uklanjanje,  utovar, prijevoz, istovar, razastiranje i ugradnja na deponiji koju osigurava izvođač.</t>
  </si>
  <si>
    <t>Obračun po m2 demontiranih opločnika</t>
  </si>
  <si>
    <t>RUŠENJE DIJELA POSTOJEĆE OGRADE</t>
  </si>
  <si>
    <t xml:space="preserve">Dijelove ograde treba porušiti tako da ograda nakon rušenja bude sposobna za funkcionalnu uporabu, koja se predviđa projektom, odnosno prema zahtjevu nadzornog inženjera , te da se osigura njihova prvobitna namjena. U cijenu ulazi sav rad , materijal i prijevoz potreban za dovršenje rada. </t>
  </si>
  <si>
    <t>a) RUŠENJE - metalna panel ograda visine 2,0 m , na parapetnom ab zidu visine iznad terena cca 30 cm, na istočnoj strani parcele</t>
  </si>
  <si>
    <t>Obračun se vrši po m' srušene ograde</t>
  </si>
  <si>
    <t>b) RUŠENJE - metalna panel ograda visine 1,20 m , na kamenom zidu visine iznad terena cca 50 cm, na zapadnoj strani parcele</t>
  </si>
  <si>
    <t xml:space="preserve">RUŠENJE BETONA (parapeti,ploče,temelji, potporni zidovi i dr.). </t>
  </si>
  <si>
    <t xml:space="preserve">VAĐENJE POSTOJEĆIH BETONSKIH RUBNJAKA   </t>
  </si>
  <si>
    <t>- rubnjaci 18*24 cm</t>
  </si>
  <si>
    <t>DEMONTAŽNA KOLNIH VRATA</t>
  </si>
  <si>
    <t>NIVELACIJA POSTOJEĆIH ŠAHTOVA</t>
  </si>
  <si>
    <t xml:space="preserve">Stavkom su obuhvaćeni dobava i doprema materijala i svi radovi na niveliranju postojećih šahtova  u skladu sa novom visinom prometnice. </t>
  </si>
  <si>
    <t>Potrebno je demontirati postojeće poklopce, nove za tip opterečenja D400 ugraditi na novu visinu, odnosno ugradnja postojećeg poklopca ako zadovoljava uvjete ugradnje.</t>
  </si>
  <si>
    <t>Svi radovi moraju biti izvedeni prema niveletama i u skladu s projektom, propisima, programom kontrole i osiguranja kakvoće, projektom organizacije građenja, zahtjevima nadzornog inženjera i općim tehničkim uvjetima.</t>
  </si>
  <si>
    <t>Materijali za izradu moraju zadovoljavati važećim standardima.</t>
  </si>
  <si>
    <t>Rad se obračunava po komadu stvarno deniveliranog poklopca, a plaća prema ugovorenim cijenama.</t>
  </si>
  <si>
    <t>-nivelacija postojećih šahtova s  novim poklopcem za opterečenje D400 i pripadajućim okvirom.</t>
  </si>
  <si>
    <t>RUŠENJE STABALA AUTOPLATFORMOM</t>
  </si>
  <si>
    <t>Rušenju pristupiti s pažnjom radi izbjegavanja mogučih oštečenja okolne infrastrukture i objekata. Sve popravke nastalih oštečenja usljed ne pažnje pri rušenju drveča snosi izvođač. Stavka obuhvaća sve radove vezane uz rušenje drveča, utovar drvenog materijala u prijevozno sredstvo te odvoz i istovar na deponiju koju osigurava izvođač.</t>
  </si>
  <si>
    <t>NAPOMENA: Na mjestima nepristupačnim za odvoz - iznošenje do mjesta pogodnog za utovar.</t>
  </si>
  <si>
    <t>Obračun po kom. komplet srušenog drveta s utovarom i odvozom</t>
  </si>
  <si>
    <t>RUŠENJE STABALA BEZ AUTOPLATFORME</t>
  </si>
  <si>
    <t>STROJNO VAĐENJE PANJEVA</t>
  </si>
  <si>
    <t>Vađenju  pristupiti s pažnjom radi izbjegavanja mogučih oštečenja okolne infrastrukture i objekata. Sve popravke nastalih oštečenja usljed ne paženje pri vađenju panjeva snosi izvođač. Stavka obuhvaća sve radove vezane uz vađenja panjeva,utovar drvenog materijala u prijevozno sredstvo te odvoz i istovar na deponiju koju osigurava izvođač.</t>
  </si>
  <si>
    <t>Obračun po kom. komplet izvađenom  panju.</t>
  </si>
  <si>
    <t>RUČNO VAĐENJE PANJEVA</t>
  </si>
  <si>
    <t>I   PRIPREMNI RADOVI UKUPNO:</t>
  </si>
  <si>
    <t>II. DONJI STROJ</t>
  </si>
  <si>
    <t xml:space="preserve"> ISKOP HUMUSA</t>
  </si>
  <si>
    <t>- otkop površinskog sloja u debljini 20 cm,</t>
  </si>
  <si>
    <t>Obračun po m3 otkopanog materijala mjereno u sraslom stanju prema poprečnim profilima.</t>
  </si>
  <si>
    <t>ISKOP I UKLANJANJE ZEMLJANOG  MATERIJALA</t>
  </si>
  <si>
    <t>IZRADA NASIPA OD ŠLJUNKA ILI KAMENOG MATERIJALA (DOLOMITA)</t>
  </si>
  <si>
    <t>Ova stavka obuhvaća :</t>
  </si>
  <si>
    <t xml:space="preserve"> - dobavu i dopremu nasipnog materijala – šljunka ili kamenog materijala (dolomita)</t>
  </si>
  <si>
    <t xml:space="preserve"> - nasipavanje i razastiranje u slojevima od 30 cm,</t>
  </si>
  <si>
    <t xml:space="preserve"> - eventualno vlaženje i sušenje te zbijanje i planiranje u nasipu prema dimenzijama i nagibima datim u projektu.</t>
  </si>
  <si>
    <r>
      <t>Obračun s vrši po m</t>
    </r>
    <r>
      <rPr>
        <vertAlign val="superscript"/>
        <sz val="10"/>
        <rFont val="Arial"/>
        <family val="2"/>
        <charset val="238"/>
      </rPr>
      <t xml:space="preserve">3 </t>
    </r>
    <r>
      <rPr>
        <sz val="10"/>
        <rFont val="Arial"/>
        <family val="2"/>
        <charset val="238"/>
      </rPr>
      <t xml:space="preserve"> nasipa u nabijenom stanju na osnovu snimljenih profila</t>
    </r>
  </si>
  <si>
    <t>UREĐENJE POSTELJICE</t>
  </si>
  <si>
    <t>Stavkom je predviđeno uređenje i zaštita posteljice do izrade nasipa ili tamponskog sloja. Stavkom su obuhvaćeni slijedeći radovi:</t>
  </si>
  <si>
    <t xml:space="preserve"> - planiranje posteljice na projektom predviđene kote,</t>
  </si>
  <si>
    <t>- rješenje odvodnje posteljice,</t>
  </si>
  <si>
    <r>
      <t>- sabijanje posteljice tako da se postigne zbijenost od 100% prema standardnom Proctorovom postupku, odnosno Ms = 25 MN/m</t>
    </r>
    <r>
      <rPr>
        <vertAlign val="superscript"/>
        <sz val="10"/>
        <rFont val="Arial"/>
        <family val="2"/>
        <charset val="238"/>
      </rPr>
      <t>2</t>
    </r>
    <r>
      <rPr>
        <sz val="10"/>
        <rFont val="Arial"/>
        <family val="2"/>
        <charset val="238"/>
      </rPr>
      <t xml:space="preserve"> za kamene materijale mjereno kružnom pločom r =30 cm pri optimalnoj vlažnosti materijala. U cijenu stavke su uključeni svi pripremni i pomoćni radovi, alati i materijali.</t>
    </r>
  </si>
  <si>
    <r>
      <t>Obračun po m</t>
    </r>
    <r>
      <rPr>
        <vertAlign val="superscript"/>
        <sz val="10"/>
        <rFont val="Arial"/>
        <family val="2"/>
        <charset val="238"/>
      </rPr>
      <t>2</t>
    </r>
    <r>
      <rPr>
        <sz val="10"/>
        <rFont val="Arial"/>
        <family val="2"/>
        <charset val="238"/>
      </rPr>
      <t xml:space="preserve"> uređene posteljice.</t>
    </r>
  </si>
  <si>
    <t xml:space="preserve"> NABAVA I UGRADNJA ZAMJENSKOG  MATERIJALA</t>
  </si>
  <si>
    <t xml:space="preserve">Provodi se u slučaju nepovoljnog tla i nepostizanja  tražene zbijenosti posteljice Ms=20MN/m2. Zamjenski  materijal nanosi se u sloju od 25-30 cm u uvaljanom stanju (otpadni kameni materijal) pretpostavljeno   </t>
  </si>
  <si>
    <t>II. DONJI STROJ UKUPNO:</t>
  </si>
  <si>
    <t>III. GORNJI STROJ</t>
  </si>
  <si>
    <t xml:space="preserve">IZRADA DONJEG NOSIVOG SLOJA </t>
  </si>
  <si>
    <t>Izradi donjeg nosivog sloja može se pristupiti nakon propisno izvedene, ispitane i  po nadzornom inženjeru preuzetoj posteljici.</t>
  </si>
  <si>
    <t>Za izradu ovog sloja mogu se upotrijebiti šljunčani ili drobljeni kameni materijali kao i mješavina.</t>
  </si>
  <si>
    <t>Modul stišljivosti na donjem nosivom sloju treba biti:</t>
  </si>
  <si>
    <t>-   Ms=80 MN/m2</t>
  </si>
  <si>
    <t>- pribavljanje atesta za materijal prije početka radova,</t>
  </si>
  <si>
    <t>- dobavu, dovoz i istovar materijala,</t>
  </si>
  <si>
    <t>- ugradbu materijala, zbijanje i planiranje,</t>
  </si>
  <si>
    <t>- kontrolu ravnina i visina ugrađevnog sloja,</t>
  </si>
  <si>
    <t>- sva tekuća i kontrolna ispitivanja uz ispostavu atesta za dokaz kvalitete ugrađenog sloja.</t>
  </si>
  <si>
    <r>
      <t>Obračun po m</t>
    </r>
    <r>
      <rPr>
        <vertAlign val="superscript"/>
        <sz val="10"/>
        <rFont val="Arial"/>
        <family val="2"/>
        <charset val="238"/>
      </rPr>
      <t>3</t>
    </r>
    <r>
      <rPr>
        <sz val="10"/>
        <rFont val="Arial"/>
        <family val="2"/>
        <charset val="238"/>
      </rPr>
      <t xml:space="preserve"> ugrađenog sloja.</t>
    </r>
  </si>
  <si>
    <t xml:space="preserve"> -     d=40cm </t>
  </si>
  <si>
    <t xml:space="preserve"> IZVEDBA KOLNIČKIH RUBNJAKA</t>
  </si>
  <si>
    <t>- pripremu podloge, čišćenje kod podloge od cementne stabilizacije, otkop ili nasipavanje sa nabijanjem kod podloge od kamena,</t>
  </si>
  <si>
    <t>- izrada i ugradnja betona C12/15 podloge i zaloge,</t>
  </si>
  <si>
    <t>- polaganje rubnjaka u beton po pravcu i niveleti sa razmakom (spojnicom) do 1 cm,</t>
  </si>
  <si>
    <t>- svi prijevozi i prijenosi betona i pomoćnog materijala,</t>
  </si>
  <si>
    <t>- zalijevanje spojnica cementnim mortom omjera 1:4,</t>
  </si>
  <si>
    <t>- njega betona,</t>
  </si>
  <si>
    <t>- ispitivanje kvalitete rubnjaka sa pribavljanjem atesta.</t>
  </si>
  <si>
    <t>- izrada upuštenog rubnjaka izvodi se okretanjem cestovnog rubnjaka,</t>
  </si>
  <si>
    <t>Obračun po m’ ugrađenog rubnjaka.</t>
  </si>
  <si>
    <t xml:space="preserve"> - pješački rubnjaci     8/20 x  100 cm u m’</t>
  </si>
  <si>
    <t xml:space="preserve">   IZVEDBA RIGOLA</t>
  </si>
  <si>
    <t>IZVEDBA ZAVRŠNOG SLOJA BETONSKIM OPLOČNICIMA</t>
  </si>
  <si>
    <t>Završni sloj od betonskih ploča izvodi se na podlozi od tampona . Postava istih vrši se na sloj smjese pijeska i cementa omjera smjese 3:1, debljine min. 5 cm. Sastavci se zapunjavaju pijeskom i fugiraju se cementnim mortom.</t>
  </si>
  <si>
    <t>Ova stavka obuhvaća slijedeće radove:</t>
  </si>
  <si>
    <t>- polaganje betonskih opločnika sa zapunjavanjem fuga,</t>
  </si>
  <si>
    <t>- pribavljanje atesta.</t>
  </si>
  <si>
    <t>Obuhvaćen je sav materijal, rad i alat na izradi sloja kao i sva potrebna tekuća i kontrolna ispitivanja s izradom atesta za dokaz kvalitete ugrađenog sloja.</t>
  </si>
  <si>
    <t>Obračun po m2  izvedene površine</t>
  </si>
  <si>
    <t>- betonski opločnik    d=8,0 cm</t>
  </si>
  <si>
    <r>
      <t>m</t>
    </r>
    <r>
      <rPr>
        <vertAlign val="superscript"/>
        <sz val="10"/>
        <rFont val="Arial"/>
        <family val="2"/>
        <charset val="238"/>
      </rPr>
      <t>2</t>
    </r>
    <r>
      <rPr>
        <sz val="10"/>
        <rFont val="Arial"/>
        <family val="2"/>
        <charset val="238"/>
      </rPr>
      <t xml:space="preserve"> </t>
    </r>
  </si>
  <si>
    <t xml:space="preserve">III. GORNJI STROJ UKUPNO: </t>
  </si>
  <si>
    <t xml:space="preserve">IV. BETONSKI  I MONTAŽNI RADOVI </t>
  </si>
  <si>
    <t>IZRADA  ZIDA NA  ZAPADNOJ STRANI OBJEKTA</t>
  </si>
  <si>
    <t>- Izvedbu glatke obostrane  oplate debljine 2,5 cm(blažujke) sa svim potrebnim ukrutama. Obračun po m2 gotove oplate.
- Izvedbu armature B500B
- Betoniranje zida i temelja  C25/30 na sloju čistoće 5cm. Obračun po m3 ugrađenog betona.</t>
  </si>
  <si>
    <t>Obračun radova i kontrola kvalitete prema OTU t. 5.1.</t>
  </si>
  <si>
    <t xml:space="preserve">     - oplata potrebna za površinu</t>
  </si>
  <si>
    <t xml:space="preserve">     - beton C 25/30      </t>
  </si>
  <si>
    <r>
      <t>m</t>
    </r>
    <r>
      <rPr>
        <vertAlign val="superscript"/>
        <sz val="10"/>
        <rFont val="Arial"/>
        <family val="2"/>
        <charset val="238"/>
      </rPr>
      <t>3</t>
    </r>
    <r>
      <rPr>
        <sz val="10"/>
        <rFont val="Arial"/>
        <family val="2"/>
        <charset val="238"/>
      </rPr>
      <t xml:space="preserve"> </t>
    </r>
  </si>
  <si>
    <t xml:space="preserve">     - betonsko željezo  </t>
  </si>
  <si>
    <t>IZRADA TEMELJA  STUPOVA ULAZNIH VRATA OGRADE KLASE C 25/30</t>
  </si>
  <si>
    <t xml:space="preserve">Izrada temelja stupova ograde betonom klase C25/30, dimenzija  50x50x60 cm. Obračun je po m3 ugrađenog betona , a u cijeni je uključena nabava betona, svi prijevozi i prijenosi, izrada, radovi na ugradnji i njezi betona, crpljenje vode, te sav drugi  rad, oprema i materijal potrebni za potpuno dovršenje stavke. </t>
  </si>
  <si>
    <t>IZRADA TEMELJA VODILICE KLIZNIH  ULAZNIH VRATA OGRADE KLASE C 25/30</t>
  </si>
  <si>
    <t xml:space="preserve">Izrada temelja stupova ograde betonom klase C25/30, dimenzija 20x30x1200 cm. Obračun je po m3 ugrađenog betona , a u cijeni je uključena nabava betona, svi prijevozi i prijenosi, izrada, radovi na ugradnji i njezi betona, crpljenje vode, te sav drugi  rad, oprema i materijal potrebni za potpuno dovršenje stavke. </t>
  </si>
  <si>
    <t>NABAVA, DOPREMA I MONTAŽA  KLIZNIH KOLNIH ULAZNIH VRATA  VISINE 1500 mm, ŠIRINE 10000 mm</t>
  </si>
  <si>
    <t>Obračun po komadu.</t>
  </si>
  <si>
    <t>NABAVA, DOPREMA I MONTAŽA VODILICE KLIZNIH ULAZNIH VRATA</t>
  </si>
  <si>
    <t>Dobavu, doprema i ugradnja željeznog kutnika presjeka 50/50/4 mm dužine 2000 cm u temelj ispod kliznih ogradnih vrata.  Jedinična cijena sadrži sav potreban rad i materijal.</t>
  </si>
  <si>
    <t xml:space="preserve">Nabava, dovoz te postava posuda za otpatke, materijal drvo i   cinčani čelik. Jedinična cijena sadrži sav potreban rad i materijal. 
</t>
  </si>
  <si>
    <t xml:space="preserve">IV. BETONSKI I MONTAŽNI RADOVI UKUPNO: </t>
  </si>
  <si>
    <t>V. ODVODNJA</t>
  </si>
  <si>
    <t>IZVEDBA SLIVNIKA</t>
  </si>
  <si>
    <t>Obračun po komadu izvedenog slivnika</t>
  </si>
  <si>
    <t>IZVEDBA PRIKLJUČAKA SLIVNIKA</t>
  </si>
  <si>
    <t>Ova stavka obuhvaća izradu priključka slivnika od gotovih betonskih cijevi sa izradom spojeva. Brtvljenje cijevi vršiti sa cementnim mortom, u kojem su dodana sredstava za vodonepropusnost. Ova stavka obuhvaća:
-iskop zemlje za rov sa ravnimodsijecanjem blokova, 
-razupiranje rova i fino niveliranje dna rova na visinu,</t>
  </si>
  <si>
    <t>-nabava, doprema i zatrpavanje rovova šljunkom uz primjenu vibracionih nabijača</t>
  </si>
  <si>
    <t>- nabava, doprema i ugradnja betonskih cijevi po pravcu i niveleti sa izvedbom spojeva u cementnom mortu, izrada betonske podloge i obloge oko cijevi debljine d = 10 cm iz betona marke C16/20</t>
  </si>
  <si>
    <t>- ispitivanje zbijenosti i pribavljanje atesta.</t>
  </si>
  <si>
    <t>Obračun po m’  kompletno dovršenog priključka.</t>
  </si>
  <si>
    <t>Prije ugovaranja radova svakako tražiti specifikaciju od proizvođača!</t>
  </si>
  <si>
    <t>- kanalica š=10 cm, d= 21 cm s rešetkom za teški promet</t>
  </si>
  <si>
    <t xml:space="preserve">IZVEDBA SABIRNIKA </t>
  </si>
  <si>
    <t xml:space="preserve"> - sabirnik sa rešetkom za teški promet</t>
  </si>
  <si>
    <t>IZVEDBA PRIKLJUČAKA SABIRNIKA</t>
  </si>
  <si>
    <t>Ova stavka obuhvaća izradu priključka sabirnikana reviziona okna,  od  pvc cijevi sa izradom spojeva .                                       Ova stavka obuhvaća: 
-iskop zemlje za rov sa ravnim odsijecanjem blokova, 
-razupiranje rova i fino niveliranje dna rova na visinu,</t>
  </si>
  <si>
    <t xml:space="preserve"> - nabava, doprema i ugradnja pvc cijevi fi 150 mm po pravcu i niveleti sa izvedbom spojeva </t>
  </si>
  <si>
    <t>PROVJERA FUNKCIONALNOSTI I     ČIŠĆENJE SLIVNIKA, SABIRNIKA I PRIKLJUČAKA</t>
  </si>
  <si>
    <t xml:space="preserve">Ova stavka obuhvaća provjeru funkcionalnosti i čišćenje slivnika i priključaka provedene putem poduzeća “Odvodnja”, a prije tehničkog pregleda objekta.Obračun po komadu izvedenog slivnika i m izvedenih priključaka.    </t>
  </si>
  <si>
    <t xml:space="preserve"> - slivnici</t>
  </si>
  <si>
    <t xml:space="preserve"> - sabirnici</t>
  </si>
  <si>
    <t>IZVEDBA DRENAŽE</t>
  </si>
  <si>
    <t>- iskop zemlje za rov sa razupiranjem rova, niveliranje dna rova na potrebnu visinu,</t>
  </si>
  <si>
    <t>- fino planiranje dna jame u koju se polažu cijevi,</t>
  </si>
  <si>
    <t>- nabava, doprema i razastiranje te ugradnja krupnozrnatog šljunka koji se polaže oko drenažnih cijevi u svemu prema detalju.</t>
  </si>
  <si>
    <t>Obračun po m’ gotove drenaže.</t>
  </si>
  <si>
    <t xml:space="preserve">V. ODVODNJA UKUPNO: </t>
  </si>
  <si>
    <t>VI.  KRAJOBRAZNO UREĐENJE</t>
  </si>
  <si>
    <t xml:space="preserve">ČIŠĆENJE GRADILIŠTA -  ZELENIH POVRŠINA  </t>
  </si>
  <si>
    <t>SKIDANJE ZAKOROVLJENOG ILI ZBIJENOG SLOJA TLA</t>
  </si>
  <si>
    <r>
      <t>Obračun po m</t>
    </r>
    <r>
      <rPr>
        <vertAlign val="superscript"/>
        <sz val="10"/>
        <rFont val="Arial"/>
        <family val="2"/>
        <charset val="238"/>
      </rPr>
      <t>3</t>
    </r>
  </si>
  <si>
    <t>RAZASTIRANJE PLODNE ZEMLJE</t>
  </si>
  <si>
    <t xml:space="preserve">Nabava,dovoz, istovar te razastiranje plodne zemlje,  u sloju debljine 10 cm. Grubo planiranje prethodno razastrte plodne zemlje.
Sve komplet </t>
  </si>
  <si>
    <r>
      <t xml:space="preserve"> </t>
    </r>
    <r>
      <rPr>
        <b/>
        <sz val="10"/>
        <rFont val="Arial"/>
        <family val="2"/>
        <charset val="238"/>
      </rPr>
      <t>IZVEDBA TRAVNJAKA</t>
    </r>
  </si>
  <si>
    <r>
      <t>Obračun po m</t>
    </r>
    <r>
      <rPr>
        <vertAlign val="superscript"/>
        <sz val="10"/>
        <rFont val="Arial"/>
        <family val="2"/>
        <charset val="238"/>
      </rPr>
      <t>2</t>
    </r>
  </si>
  <si>
    <t>SADNJA DRVEĆA</t>
  </si>
  <si>
    <t xml:space="preserve">Sadnja drveća s izmjenom zemlje 100%. Iskop jama za sadnju dim. 80x80x80 cm, s odlaganjem iskopane zemlje u stranu, utovarom i odvozom. Dobava plodnog supstrata (mješavina vrtne zemlje 60 %, treseta 25 %, hygromulla 15%). Rahljenje dna jame. zatrpavanje do polovice bez nabijanja, gnojenje zrelim stajskim gnojem ( ili kompostom) 50 lit. po jami, sadnja te kolenje s tri kolca. Jedno zalijevanje.
Sve komplet sa 100% izmjenom zemlje, bez biljnog materijala. Obračunava se po komadu bez biljnog materijala  </t>
  </si>
  <si>
    <t>SADNJA GRMLJA</t>
  </si>
  <si>
    <t>Iskop jama dim. 40x40x40 cm, s rahlenjem dna jame. Gnojenje zrelim, stajskim gnojem (ili kompostom) 20 lit. po jami. Sadnja sa svim potrebnim radnjama. Jedno zalijevanje.
Obračunava se po komadu  bez biljnog materijala</t>
  </si>
  <si>
    <t>BILJNI MATERIJAL</t>
  </si>
  <si>
    <t>Vađenje bilja u rasadniku, dovoz te istovar.Sav biljni materijal mora biti vrtlarski uzgojen (školovan), kontejniran odnosno baliran, s čitljivom etiketom na svakoj biljci.</t>
  </si>
  <si>
    <t xml:space="preserve">-  sadnice starosti 5-7 godina, vis. min. 3-3,5 m, dobro razvijene krošnje, karakteristične za vrstu i  i dobro razvijenog korjenovog sustava </t>
  </si>
  <si>
    <t xml:space="preserve"> - CHAMAEROPS HUMILIS - GRMASTA ŽUMARA (MEDITERANSKA LEPEZASTA PALMA )</t>
  </si>
  <si>
    <t>- PINUS HALEPENSIS - ALEPSKI BOR</t>
  </si>
  <si>
    <t>- ALBIZIA JULIBRISSIN - ALBICIJA</t>
  </si>
  <si>
    <t>- CITRUS X LIMON - LIMUN</t>
  </si>
  <si>
    <t>- CITRUS SINENSIS L. - NARANČA</t>
  </si>
  <si>
    <t>- CERCIS SILIQUASTRUM - JUDINO DRVO</t>
  </si>
  <si>
    <t>GRMLJE</t>
  </si>
  <si>
    <t xml:space="preserve"> - minimalno togodišnjeg uzrasta, s najmanje 3 dobro razvijena izboja</t>
  </si>
  <si>
    <t xml:space="preserve"> - PHYLLOSTACHYS AUREOSULCATA – ZLATNI BAMBUS (busen )</t>
  </si>
  <si>
    <t xml:space="preserve"> - NERIUM OLEANDER - OLEANDER</t>
  </si>
  <si>
    <t xml:space="preserve">VI. KRAJOBRAZNO UREĐENJE UKUPNO: </t>
  </si>
  <si>
    <t>OBRADA OŠTEĆENOG KORJENJA</t>
  </si>
  <si>
    <t>Pri iskopu paziti da se ne prereže korijenje debljine preko 1 cm. Ako se naiđe na takav korijen, potrebno je izvršiti njegovo premošćivanje uz obavezne konzultacije i nadzor stručnih osoba. Završetke prerezanog korjenja (debljine do 1 cm) treba obraditi s materijalima koji pospješuju rast, kao i onima za obradu rana.</t>
  </si>
  <si>
    <t>Obračun po komadu obrađenog stabla.</t>
  </si>
  <si>
    <t>a) nabava i doprema filcanih ili jutenih traka, od prirodnog materijala ili pletiva slične širine od kukuruznice ili konoplje, za omotavanje oko debljih žila,
- prethodno obložiti plodnim supstratom – 
- treset, glistal, plodna zemlja.
Rad obuhvaća i gusto omotavanje više puta, ovisno o vremenu, te fiksiranje na više mjesta užetom debljine 3 mm.
Obračun se vrši po potrošenoj, tj. omotanoj metraži dotičnog materijala.</t>
  </si>
  <si>
    <t xml:space="preserve"> - traka</t>
  </si>
  <si>
    <t xml:space="preserve"> m'</t>
  </si>
  <si>
    <t xml:space="preserve"> - uže</t>
  </si>
  <si>
    <t>b) nabava, doprema filcanih, jutenih ili sličnih tkanina od prirodnih vlakana za zaštitu korjenja od propadanja, a ista ne smije biti uža od 80 cm.
Rad obuhvaća savijanje korjenja koji su vani uz stijenku i navlačenje tkanine od dna prema vrhu uz prijanjanje iste i fiksiranje kolčićima na površinski razmak minimum 30*30 cm, te zalijevanje ili vlaženje, uz upotrebu punjenja između sipkom zemljom.
Obračun se vrši po m2 postavljene površine.
Predviđeno:</t>
  </si>
  <si>
    <t xml:space="preserve"> -  tkanina</t>
  </si>
  <si>
    <t xml:space="preserve"> -  kolčići</t>
  </si>
  <si>
    <t xml:space="preserve"> - zemlja</t>
  </si>
  <si>
    <t>c) nabava, doprema, rezanje i omatranje oko žile omotane filcom žičanom mrežom sa veličinom okna ne većom od 5*5 mm. Rad obuhvaća i fiksiranje žičanog omota tankom paljenom žicom.Obračun se vrši po m2 postave.</t>
  </si>
  <si>
    <t>d) stalno zalijevanje vinogradarskom špricom površine pod filcom i zemljane stranice rova na način da one budu vlažne, a da se ne stvara blato.
Obračun se vrši po satu rada, a obuhvaća punjenje šprice vodom i zalijevanje, uz pretpostavku da je voda iz obližnjeg hidranta.</t>
  </si>
  <si>
    <t>ZAŠTITA DEBLA</t>
  </si>
  <si>
    <t>Nabava, doprema i izrada zaštitne kutije  (od jelovih dasaka treće klase, ne hoblanih) oko drveta, visine 200 cm, ukrućeno sa sve  četiri strane letvama pri kojima se kutija i spaja. Postava horizontalnih letvi na 50 cm razmaka od tla. Rad obuhvaća i sav potreban alat i materijal, a obračun se vrši po napravljenoj kutiji na licu mjesta.
Kutija se može upotrijebiti više puta.
Obračun po komadu izvedene zaštite.</t>
  </si>
  <si>
    <t xml:space="preserve">VII. ZAŠTITNI RADOVI NA DRVEĆU  UKUPNO: </t>
  </si>
  <si>
    <t>VIII. OPREMA PROMETNICA</t>
  </si>
  <si>
    <t xml:space="preserve"> OZNAKE NA KOLNIKU</t>
  </si>
  <si>
    <t>Trajna horizontalna signalizacija izvodi se zračno sušivim akrilni premaz brzog sušenja.</t>
  </si>
  <si>
    <t>Boje i dimenzije oznaka određene su Pravilnikom i pripadajućim normama.</t>
  </si>
  <si>
    <t>U cijenu ulazi sav rad, materijal, prijevoz i sve ostalo što je potrebno za potpuni dovršetak posla uključujući potrebna ispitivanja kakvoće materijala i rada.</t>
  </si>
  <si>
    <t>Izvedba punih i isprekidanih crta</t>
  </si>
  <si>
    <t>Rad se obračunava po metru dužnom izvedene crte.</t>
  </si>
  <si>
    <t>- Izvedba pune crte zaustavljanja d=30cm, bijele boje, retrorefleksija klase I - H12</t>
  </si>
  <si>
    <t>PROMETNI ZNAKOVI</t>
  </si>
  <si>
    <t>Ovaj rad obuhvaća nabavu, dopremu i postavljanje svih vrsta prometnih znakova u svemu prema projektu prometne opreme ceste.</t>
  </si>
  <si>
    <t>Prometni znakovi svojom vrstom, značenjem, oblikom, bojom, veličinom i načinom postavljanja trebaju biti u skladu s "Pravilnikom" te hrvatskim i europskim normama.</t>
  </si>
  <si>
    <t>Postavljanje promjenljivih prometnih znakova obračunava se po komadu postavljenog znaka zajedno sa stupom i temeljem. U cijenu ulazi izrada i bojenje znakova i stupova, lijepljenje folije, iskop i betoniranje temelja, učvršćenje znakova i stupova, prijevoz znakova i drugog materijala te drugi poslovi vezani uz postavljanje prometnih znakova, uključujući sve radove i materijale koji se ugrađuju u znak da bi on bio sposoban izvršiti predviđenu i daljinski diktiranu promjenu.</t>
  </si>
  <si>
    <t>Postavljanje prometnih znakova izričitih naredbi</t>
  </si>
  <si>
    <t>Svi znakovi trebaju biti izvedeni i postavljeni prema uvjetima iz Pravilnika o prometnim znakovima, signalizaciji i opremi na cesti.</t>
  </si>
  <si>
    <t>- prometni znak osmerokut  60 cm  -  B02</t>
  </si>
  <si>
    <t>- prometni znak krug 40 cm  -  B03</t>
  </si>
  <si>
    <t>Postavljanje dopunskih ploča</t>
  </si>
  <si>
    <t xml:space="preserve"> - dopunske ploče  - E07</t>
  </si>
  <si>
    <t>Postavljanje stupa prometnog znaka zajedno sa temeljem</t>
  </si>
  <si>
    <t>Ovaj rad obuhvaća nabavu, dovoz i postavljanje stupa prometnog znaka zajedno sa izradom temelja ili bušenjem u gotovom asfaltu.</t>
  </si>
  <si>
    <t>- broj stupova prometnih znakova</t>
  </si>
  <si>
    <t xml:space="preserve">VIII: OPREMA PROMETNICA UKUPNO: </t>
  </si>
  <si>
    <t>I. PRIPREMNI RADOVI</t>
  </si>
  <si>
    <t>IV. BETONSKI I MONTAŽNI RADOVI</t>
  </si>
  <si>
    <t>VI. KRAJOBRAZNO UREĐENJE</t>
  </si>
  <si>
    <t>S V E U K U P N O   O K O L I Š :</t>
  </si>
  <si>
    <t>II.   PARKIRALIŠTE</t>
  </si>
  <si>
    <t>RUŠENJE POSTOJEĆIH ASFALTNIH
SLOJEVA KOLNIKA</t>
  </si>
  <si>
    <r>
      <t>Obračun po m</t>
    </r>
    <r>
      <rPr>
        <vertAlign val="superscript"/>
        <sz val="10"/>
        <rFont val="Arial"/>
        <family val="2"/>
        <charset val="238"/>
      </rPr>
      <t>2</t>
    </r>
    <r>
      <rPr>
        <sz val="10"/>
        <rFont val="Arial"/>
        <family val="2"/>
        <charset val="238"/>
      </rPr>
      <t xml:space="preserve"> srušenog asfaltnog sloja kolnika</t>
    </r>
  </si>
  <si>
    <t xml:space="preserve"> -    d=40cm </t>
  </si>
  <si>
    <t xml:space="preserve"> - cestovni rubnjaci   18/24 x 100 cm m’</t>
  </si>
  <si>
    <t xml:space="preserve">IZVEDBA BNS-a  </t>
  </si>
  <si>
    <t>Izvedbi donjeg nosivog sloja može se prići nakon ispitanog i po nadzornom inženjeru preuzetom donjem osivom sloju tampona.</t>
  </si>
  <si>
    <t>- dobavu i dopremu asfaltne mješavine,</t>
  </si>
  <si>
    <t>- čišćenje i prskanje podloge za BNS,</t>
  </si>
  <si>
    <t>- razastiranje, valjanje i njega BNS-a.</t>
  </si>
  <si>
    <r>
      <t>Obračun po m</t>
    </r>
    <r>
      <rPr>
        <vertAlign val="superscript"/>
        <sz val="10"/>
        <rFont val="Arial"/>
        <family val="2"/>
        <charset val="238"/>
      </rPr>
      <t>2</t>
    </r>
    <r>
      <rPr>
        <sz val="10"/>
        <rFont val="Arial"/>
        <family val="2"/>
        <charset val="238"/>
      </rPr>
      <t xml:space="preserve"> ugrađenog sloja.</t>
    </r>
  </si>
  <si>
    <t>-         AC 22 base d=8,0 cm</t>
  </si>
  <si>
    <t xml:space="preserve">IZVEDBA ZAVRŠNOG SLOJA  OD ASFALTBETONA </t>
  </si>
  <si>
    <t>Izradi ovog sloja može se prići nakon propisno izvedenog i po nadzornom inženjeru preuzetom BNS-u ili veznom sloju.</t>
  </si>
  <si>
    <t>Obračun po m2 ugrađenog sloja.</t>
  </si>
  <si>
    <t>-  kolnik i parkiralište   AC 11 surf  = 4 cm</t>
  </si>
  <si>
    <t>IZRADA  ZIDA NA JI STRANI PARKIRALIŠTA</t>
  </si>
  <si>
    <t>IZRADA  ZIDA NA JZ STRANI PARKIRALIŠTA</t>
  </si>
  <si>
    <t xml:space="preserve">IZVEDBA  NOVOG REVIZIJSKOG OKNA </t>
  </si>
  <si>
    <t>IZVEDBA PRIKLJUČKA KANALIZACIJE</t>
  </si>
  <si>
    <t>PROVJERA FUNKCIONALNOSTI I     ČIŠĆENJE SLIVNIKA I PRIKLJUČAKA</t>
  </si>
  <si>
    <t>VII. OPREMA PROMETNICA</t>
  </si>
  <si>
    <t>- Izvedba pune crte d=15cm, bijele boje, oznaka parkirnog mjesta - H01</t>
  </si>
  <si>
    <t>- Izvedba oznake invalidskog parkirnog mjesta žute boje - H48</t>
  </si>
  <si>
    <t>Postavljanje prometnih znakova obavijesti</t>
  </si>
  <si>
    <t>- prometni znak kvadrat 60 cm  -  C02</t>
  </si>
  <si>
    <t>- prometni znak kvadrat 60 cm  -  C35</t>
  </si>
  <si>
    <t xml:space="preserve"> - dopunske ploče  - E31</t>
  </si>
  <si>
    <t xml:space="preserve">VII: OPREMA PROMETNICA UKUPNO: </t>
  </si>
  <si>
    <t>R E K A P I T U L A C I J A - PARKIRALIŠTE</t>
  </si>
  <si>
    <t>V. OPREMA PROMETNICA</t>
  </si>
  <si>
    <t>S V E U K U P N O   - PARKIRALIŠTE :</t>
  </si>
  <si>
    <t>I. OKOLIŠ</t>
  </si>
  <si>
    <t>II. PARKIRALIŠTE</t>
  </si>
  <si>
    <t>S V E U K U P N O    :</t>
  </si>
  <si>
    <t>Izvođač mora vršiti radove iz ove stavke uz punu primjenu mjera zaštite na radu i bez nanošenja šteta na susjednim objektima. Rušenjem stabala ne smiju se oštetiti stabla koja nisu predviđena za rušenje. Udubine od izvađenih panjeva na temeljnom tlu treba ispuniti istim materijalom kakav je na okolnom temeljnom tlu, te izvesti zbijanje do potrebne zbijenosti. Obračun radova i kontrola kvalitete prema OTU 1-03.1. Rad se plaća po komadu porušenog stabla prema jediničnoj cijeni iz ugovornog troškovnika i ta je cijena puna naknada za sve postupke rada koji su navedeni u ovoj stavci.</t>
  </si>
  <si>
    <t>Kod izrade oplate predviđeno je podupiranje, uklještenje, te postava i skidanje iste. U cijenu ulazi močenje oplate prije betoniranja, kao i mazanje limenih kalupa. Po završetku betoniranja sva se oplata nakon određenog vremena mora očistiti i sortirati.</t>
  </si>
  <si>
    <t>Planiranje terena vrši se za radove koji iziskuju točnost horizontale i prema projektu za izvedbu podloge podova, polaganje instalacija, polaganje cijevi, profila, izvedenu temeljnu jamu, temeljne rovove ili kanale, potrebno je pregledati prije početka radova (temeljenje i sl.). Ovim radovima obuhvaćeni su radovi na razastiranju šljunka, tucanika sa nabijanjem slojevima do potrebnog modula stišljivosti.</t>
  </si>
  <si>
    <t>Ispitivanje zbijenosti vršit će se na mjestima koje odredi nadzorni organ. Oko svih iskopanih jama i rovova izvođač će postaviti zaštitnu ogradu, privremene rampe, platforme za ručno prebacivanje materijala, čuvare i drugo potrebno za zaštitu ljudstva na gradilištu. U slučaju da se zemljani materijal prevozi asfaltnim ili betonskim putem, u jediničnu cijenu uključiti i pranje kotača tih vozila prije izlaska na ove površine. Nasipavanje se vrši u slojevima prema propisanim detaljima u projektu. Nabijanjem svakog sloja mora se dokazati zbijenost prema zahtjevu iz projekta, ako takav zahtjev postoji.</t>
  </si>
  <si>
    <t>Širokim iskopom obuhvaćen iskop terena koji je prema geomehaničkom izvještaju (geotehničkom profilu) označen kao nasipano tlo (pretpostavka smeće i loša zemlja, tlo).</t>
  </si>
  <si>
    <t>Kod radova na iskopu obavezno je prisustvo geomehaničara koji će se na licu mjesta uvjeriti u kvalitetu tla te propisati eventualno produbljenje, radi povećanja debljine stabilizacionog (zamjenskog) sloja ili slično.</t>
  </si>
  <si>
    <t>Betonske i armirano betonske radove izvesti prema opisu u troškovniku te u skladu s važećim standardima za armirane i nearmirane betone, prema Tehničkom propisu za betonske konstrukcije (NN 139/09,14/10, 125/10.), Tehničkom propisu za cement za betonske konstrukcije ( NN 64/05, NN 74/06),  Pravilniku o tehničkim normativima za beton i armirani beton (Sl. list 11/87-309)</t>
  </si>
  <si>
    <t>U jediničnu cijenu betonskih i armorano betonskih radova uključeni su:
-  sav potreban rad, materijal i transport za spravljanje betona,
-  sav potreban unutarnji transport,
-  sve potrebne skele, uključujući podupiranje, učvršćenje, prilaze, mostove, itd., te skidanje oplate, 
- zaštita betonskih i armirano betonskih konstrukcija od djelovanja atmosferilija i temperaturnih utjecaja,
-  močenje oplate i premazivanje kalupa,
-  ubacivanje betona u oplatu,
-  ugradba uz pomoć vibratora,
-  svi otvori za prolaz elektrike i kanalizacije,
-  poduzimanje mjera zaštite na radu i drugih mjera,
-  čišćenje nakon završenih radova.
Ovi tehnički uvjeti mijenjaju se ili nadopunjuju opisom pojedinih stavki troškovnika.</t>
  </si>
  <si>
    <t xml:space="preserve">Materijal:
Za izradu drvene oplate koristiti daske, gredice i letve od jelove rezane građe, prema HRN D.C1.041 ili vodootporne ploče. Ako se upotrebljava građa IV. klase, dozvoljeno višekratno korištenje je:
 - daske 24 mm za oplatu     3 puta
 - daske 48 mm za oplatu     5 puta
 - gredice za oplatu                5 puta
 - daske 24 mm za podgradu     5 puta
 - gredice za podgradu     10 puta
Kad se upotrebljava bolji kvalitet građe od IV. klase višekratnost upotrebe može se povećati za 25 %. Sav materijal potreban za izradu oplate treba pravovremeno dostaviti na gradilište u dovoljnoj količini.
Mogu s koristiti i metalne oplate ali isključivo prema uputama proizvođača oplata.
</t>
  </si>
  <si>
    <t>Nadvišenje oplate ovisi o građevini, njenoj namjeni i estetskom izgledu. Za manje nosače elemenata čija je slobodna dužina veća od 6,0 ml., oplata se obično postavlja tako da nakon njezina opterećenja ostane nadvišenje veličine I/1000, gdje je l = raspon elemenata.
Kad su u betonskim zidovima i drugim konstrukcijama predviđeni otvori i udubine za vodovodne i kanalizacione cijevi, cijevi centralnog grijanja i sl, kao i dimovodne i ventilacione kanale i otvore, treba još prije betoniranja izvesti i postaviti oplate u tu svrhu.
Kod nastavljanja betoniranja po visini, prilikom postavljanja oplate za tu konstrukciju treba izvesti i zaštitu površina betona, već gotovih konstrukcija od procjeđivanja cementnog mlijeka. Neposredno prije početka ugrađivanja betona oplata se mora očistiti.</t>
  </si>
  <si>
    <t xml:space="preserve">Skele:
Skele i oplata moraju imati takvu sigurnost, krutost da bez štetnih deformacija mogu primiti opterećenja i utjecaje koji nastaju tijekom izvedbe radova. One moraju biti izvedene tako da se osigura puna sigurnost radnika i sredstava za rad kao i sigurnost prolaznika, prometa, susjednih objekata i okoline.
Svi uvjeti za materijal i sposobnost konstrukcije oplate važe i za skele.
Izrada lakih pokretnih skela visine do 2 m uključena je u cijeni ostalih građevinskih radova i ne obračunava se posebno. 
</t>
  </si>
  <si>
    <t>Nosive skele izrađene su sa svrhom da prenesu opterećenje od oplate kod betonskih ili armirano-betonskih konstrukcija ili pridržavanje teških elemenata kod montaže. Način obračuna lake pokretne, lake nepokretne i konzolne skele vrši se po 1 m2 horizontalne projekcije skele. Fasadne skele obračunavaju se po m2 vertikalne projekcije skele mjerene po vanjskom rubu i 1 m iznad njezine radne površine. Nosive skele obračunavaju se po 1 m3 zapremine skele, mjereno po vanjskim konturama. Visina skele do 6 m ne obračunava se posebno, već ulazi u cijenu.
Tamo gdje se pojavljuje visina podupiranja iznad 6 m, kao i skele iznad 3 m visine podupiranja, kod kojih opterećenje koje skele moraju nositi prelazi 1000 kg/m1 ili m2 izradit će se skela čija cijena nije ukalkulirana u cijeni oplate, već će se posebno obračunavati, prema stvarnim troškovima izrade takvih skela.</t>
  </si>
  <si>
    <t>2. Zavar u svim spojevima mora biti pregledan vizualno prije nanošenja antikorozivne zaštite i mora odgovarati II klasi.</t>
  </si>
  <si>
    <t>Za sve gore navedene norme može se koristiti jednakovrijedna norma.</t>
  </si>
  <si>
    <t>b)      ANTIKOROZIVNA ZAŠTITA</t>
  </si>
  <si>
    <t>Ukoliko se radi tehnologije izvođača izvodi podkonstrukcija za ugradbu tzv. slijepi okviri oni su u cijeni stavke i ne obračunavaju se posebno.</t>
  </si>
  <si>
    <t>Jednom cijenom po komadu odnosno po  m²  (mt) mora biti sadržan kompletan okov kako za spajanje elemenata tako i za otvaranje (kvake, brave, ventus s polugom, rukohvati i slično). Kalkulirati s okovom I. klase, a vrstu okova izabrat će projektant na osnovu predloženih uzoraka. Na sva vrata predviđa se ugradnja visokosigurnosnih mehaničkih cilindara s izradom hijerarhijske strukture "master" ključeva koji omogućuju da se:
- ključevi mogu kopirati (osim kod proizvođača);
- ne mogu se otvoriti klasničnim provalničkim sustavom;
- ne mogu se otvoriti nasilnim metodama (bušenjem).</t>
  </si>
  <si>
    <t>Sva ispitivanja mora izvršiti za to ovlaštena organizacija, a izvođač prije pristupa realizaciji posla dužan je projektantu staviti na raspolaganje i ovjeru detaljne ugradbe konstrukcije u sve ateste materijala i gotovih proizvoda na stanje od 6 mj. U svemu treba raditi prema Zakonu o gradnji i važećim propisima i normama: HRN  U.J5.100,  HRN U.J5.6, NN 53/91, NN 44/95.</t>
  </si>
  <si>
    <t>Isporučitelj je dužan za kvalitetu eloksažom dostaviti ateste i garancije o nepromjenjivosti boje i da se ista neće ljuštiti. Boja odnosno boje elemenata po izboru projektanta prema ton karti. Boje su prema "RAL"-u.
Prijem gotovih montiranih elemenata vrši se komisijski, oštećenja na površini nisu prihvatljiva za Naručitelja i neće se plaćati niti u smanjenom postotku radi istog.</t>
  </si>
  <si>
    <t xml:space="preserve">U opisu konstrukcije i materijala, te u priloženim šemama i detaljima, nacrtima te troškovniku data su osnovna rješenja i osnovni parametri u okviru kojih izvođač mora razraditi kompletnu dokumentaciju za izvođenje tj. izraditi radioničke nacrte prilagođenje svojoj tehnologiji. Pri tome je naročito obavezan pridržavati se svih zahtjeva građevinske fizike, akustike i požara kao i projektne dokumentacije arhitekture, konstrukcije i instalacija. </t>
  </si>
  <si>
    <t>Napominje se da eventualno priloženi nacrti i detalji aluminija nisu radionička dokumentacija nego veoma razrađena podloga za izradu radioničke dokumentacije, koja se izvodi nakon uzete izmjere na građevini, i treba ih se u okviru svoje tehnologije maksimalno pridržavati i poštovati, a svi prijedlozi i promjene moraju se predložiti projektantu na odobrenje. Izrađene radioničke nacrte mora pregledavati i ovjeriti projektant, a tek onda se može pristupiti izvođenju. Tendencija je, da je širina alum. profila što manja, odnosno što manje vidljiva. Izvođač je dužan primjenjivati najnovija tehnološka i tehnička dostignuća, kako u pogledu konstrukcije, sastavnih elemenata materijala, okova, načina otvaranja, tako i sistema čišćenja i održavanja.</t>
  </si>
  <si>
    <t>Skela je posebna stavka u zidarskim radovima (za više vrsta građ. i  obrtničkih radova, pa i za radove s aluminijem) i ne iskazuje se u cijeni radova s aluminijem.
- Izmjere uzimati na licu mjesta.</t>
  </si>
  <si>
    <r>
      <t>a)</t>
    </r>
    <r>
      <rPr>
        <sz val="10"/>
        <rFont val="Arial"/>
        <family val="2"/>
        <charset val="238"/>
      </rPr>
      <t xml:space="preserve"> Prozore, ostakljene vanjske stijene i vrata iz aluminijskih profila i alum. lima. Konstrukcija je s prekinutim hladnim mostom a obrada površine je plastificiranjem u tonu po izboru projektanta. Ostakljenje je izo staklom, obično float. Debljine stakla prema veličini staklene plohe (od 4-8 mm). Otvaranje krila je otklopno ili otklopno zaokretno. Otklopna krila otvaraju se na ventus, a viša otklopna s otvaranjem elektromotorom na daljinsko upravljanje. U okviru stavke izvodi se vanjska i unutarnja prozorska klupčica s okapnicom.</t>
    </r>
  </si>
  <si>
    <r>
      <t>b)</t>
    </r>
    <r>
      <rPr>
        <sz val="10"/>
        <rFont val="Arial"/>
        <family val="2"/>
        <charset val="238"/>
      </rPr>
      <t xml:space="preserve"> Ostakljenje fasadne stijene je fiksno dvostrukim staklom u aluminijskim okvirima. Okviri su s prekinutim hladnim mostom. Obrada površine plastificiranjem u tonu po izboru projektanta - prema RAL-u. Profilit staklo je sa slojem za zaštitu od sunčeva zračenja i slojem za povečanje toplinsko izolacijske vrijednosti (Low - E), s vrijednošću koeficijena prolaza topline  k ≤ 1,8 W/(m2 K), s vrijednošću zvučne izolacije 36 dB, ukupne debljine 8 cm. Toplinsku i zvučnu izolaciju potrebno je dokazati mjerenjima (u cijeni pojedine stavke).</t>
    </r>
  </si>
  <si>
    <t>Prije izvedbe radova izvođač je dužan izraditi i projektantu predočiti detalje izvedbe i radioničke nacrte kao i materijale za izvedbu. Tek nakon izbora i odobrenja projektanta može se otpočeti rad u odabranoj kvaliteti.</t>
  </si>
  <si>
    <t>Jediničnom cijenom treba obuhvatiti sav rad i materijal, kako osnovni tako i pomoćni te sve prijenose i uskladištenja, dobavu i dopremu te ostakljenje u kvantiteti i kvaliteti po opisu stavke troškovnika, toplinske izolacije u fasadnim stijenama, brtvljenje i kitanje reški i dilatacija između pojedinih elemenata same stavek i između stavke i susjednih ploha, uključivo sve pokrovne i kutne limove, letvice i profile, okvire za ugradbu sva sidra i sidrene detalje i profile, sav okov po izboru projektanta, uključivo brave, rukohvate, ručke ili prečke te odbojnike ili zaustavljače vratnih krila, bušenja rupa u zidovima od opeke ili betona, dobavu i ugradbu pl. tipla za sidrene vijke kaoi ugradbu vijka, po potrebi zapunjavanja rupa za sidra ili oštećenja od ugradbe cem. mortom 1:1, završnu obradu vidljivih ploha alkidnom bojom u dva premaza uključivo potrebnu antikorozivnu zaštitu, sve troškove atestiranja do dobivanja atesta, uključivo sve potrebne materijale, uzorke i radnje vezane uz isto, potrebnu radnu skelu.</t>
  </si>
  <si>
    <t>Spojeve okvira s susjednim plohama izvesti nepropusno tj. fuge brtviti bituraxom, gumenim profilima, ili sličnim materijalom, sa vanjske strane kitati trajno elastičnim kitom, sve po cijeloj dužini spoja, te pokriti pokrovnim letvicama. Sve u cijeni izvedbe.</t>
  </si>
  <si>
    <t>Svi vijci i spojna sredstva moraju obavezno biti od nehrđajućeg materijala, izvedeno u antikorozivnoj izvedbi. Bravarija se izvodi iz čel. profila kvadratnog ili pravokutnog presjeka. Svi varovi moraju biti fino završno obrađeni. Dimenzije šprljka su pretpostavljene, a stvarno ovisne o proizvođačkom detalju. Kutne spojeve izvesti hidrauličkim uprešavanjem, a mjesta naročito osjetljiva na popuštanje brtve se dodatno.</t>
  </si>
  <si>
    <t>Slijepi dovratnici - doprozornici izrađeni su od pocinčanih šupljih kvadratnih čel. profila dim. oko 40x40 mm, montažu izvesti privarivanjem na već ugrađene prance od plosnog željeza dim. oko 40x5 mm, dužine 10 cm. Ugradba po detalju. Ugradba može biti i prema tehnologiji proizvođača, što treba posebno naglasiti, te dati detalj na odobrenje projektantu (investitoru).</t>
  </si>
  <si>
    <t>Bravarski radovi na ovoj građevini obuhvaćaju:</t>
  </si>
  <si>
    <t>na prijelazima između dva požarna sektora. To su vrata i stijene u čeličnoj ili aluminijskoj izvedbi. Izvodi ih ovlaštena firma uz odgovarajuće ateste. Klasa vatrootpornosti i dimenzija određena je u troškovničkoj stavci. Atest se izdaje za kompletno gotov, ugrađen element (stavku).
U shemama pregradnih ostakljenih vatrootpornih stijena po želji arhitekta predviđena su maksimalno velika ostakljena polja. Izvođač može prema mogučnosti dobava vrste vatrootpornog stakla koje ima određene dimenzije i traženu vatrootpornost izvršiti i smanjenje veličine polja  ubacivanjem horizontala i vertikala ali samo uz suglasnost i u dogovoru s projektantom. 
Izrada radioničkih nacrta i atest je u cijeni stavke.
Izvođač predaje investitoru kompletno ugrađena, oličena vrata (stijenu) u funkciji + ateste.
Izvedba prema izmjeri na licu mjesta.</t>
  </si>
  <si>
    <t>Aluminijske profile za izvedbu pregradnih stijena dati na uvid i odobrenje projektantu.
Bravarska stavka isporučuje se ugrađena,  antikorozivno zaštićena i ostakljena, a ličenje je obuhvačeno u ličilačkim radovima. Načelna dimenzija profila je data u shemi bravarije a kod izvedbe treba provjeriti (u odnosu na visinu i širinu) nosivost pojedinih profila i uz suglasnost projektanta izvršiti eventualnu korekciju.
Investitoru se isporučuje kompletno gotov, ugrađen i ostakljen element. Na svim dijelovima koji se otvaraju (vrata, prozor. krila) kvalitetan okov, a premaz stijena - zid brtvljen i pokriven pokrovnom letvicom.</t>
  </si>
  <si>
    <t xml:space="preserve">U opisu konstrukcije i materijala, te u priloženim shemama i detaljima, nacrtima te troškovniku data su osnovna rješenja i osnovni parametri u okviru kojih izvođač mora razraditi kompletnu dokumentaciju za izvođenje tj. izraditi radioničke nacrte prilagođene svojoj tehnologiji. Pri tome je naročito obavezan pridržavati se svih zahtjeva građevinske fizike, akustike i požara kao i projektne dokumentacije arhitekture, konstrukcije i instalacija. </t>
  </si>
  <si>
    <t>Napominje se da eventualno priloženi nacrti i detalji nisu radionička dokumentacija nego veoma razrađena podloga za izradu radioničke dokumentacije, koja se izvodi nakon uzete izmjere na građevini, i treba ih se u okviru svoje tehnologije maksimalno pridržavati i poštovati, a svi prijedlozi i promjene moraju se predložiti projektantu na odobrenje. Izrađene radioničke nacrte mora pregledavati i parafirati projektant, a tek onda se može pristupiti izvođenju. Tendencija je, da je dimenzija profila prilagođena dimenziji u shemi. Izvođač je dužan primjenjivati najnovija tehnološka i tehnička dostignuća, kako u pogledu konstrukcije, sastavnih elemenata materijala, okova, načina otvaranja, tako i sistema čišćenja i održavanja.</t>
  </si>
  <si>
    <t>Ovim troškovnikom obuhvaćeni su samo zemljani radovi vezani za zgrade, zemljani radovi na uređenju okoliša i sportskih terena i parkirališta obuhvaćeni su za te radove posebnim troškovnikom.</t>
  </si>
  <si>
    <t>Betoniranje zaštitne podloge hidroizolacije d=5 cm ispod podova na tlu, ploče lifta, kanala za ventilaciju i ploče podruma. Dobava betona, ugradba u konstrukciju i zaštita mali presjek (do 0.12 m3 betona na m2 ili m') čvrstoća C12/15. Gornja površina zaribana i horizontalna.</t>
  </si>
  <si>
    <t>Visina stijenke 90 cm od krovne ploče, unutarnji promjer otvora Ø 150 cm, na gornjem rubu predvidjeti mogućnost sidrenje pokrovne kupole prema detaljima i uputama proizvođača iste.</t>
  </si>
  <si>
    <t>Dobava, sječenje, savijanje i postava rebrastog čelika, zavarenih armaturnih mreža (Q-257) prema planovima savijanja armature i statičkom izračunu građevine, obvezna postava armature na plastične ili bet. podmetače.</t>
  </si>
  <si>
    <t>Izrada, postava i skidanje glatke oplate ravnih armirano-betonskih stupova vel. 40x40, 40x80 i 40x150 cm sa svim potrebnim vezivanjem i podupiranjem.</t>
  </si>
  <si>
    <t>Treba se u svemu točno pridržavati nacrta oplate, kao i uputa projektanta i nadzornog inženjera.</t>
  </si>
  <si>
    <t>Dobava materijala te žbukanje odzraka debljine 2-3 cm  te  izvedba završne dekorativne plemenite žbuke u boji kao i fasada. Obračun po m2.</t>
  </si>
  <si>
    <t>Dobava materijala te krpanje eventualnih gnijezda nakon skidanja oplate, čišćenje od curaka cementnog mlijeka i sl. kao podloga za završno farbanje. Obračun po m2.</t>
  </si>
  <si>
    <t xml:space="preserve">Razna manja posebno nespecificirana zidanja, podzidavanja i obzidavanja. </t>
  </si>
  <si>
    <t xml:space="preserve">Dobava materijala te postava horizontalne hidroizolacije podova podruma i prizemlja na tlu bitumenskim trakama za zavarivanje: dobava i izvedba hladnog bitumenskog prednamaza na suhu i glatku podlogu u cilju povezivanja čestica i pripreme podloge. Dobava i postava 2 sloja hidroizolacije, polimerbitumenska traka za zavarivanje sa uloškom staklene tkanine 2 sloja (2*0,5)4, s plošno varenim preklopom od 10,0cm (min. tehničke karakteristike: temp. postojanost od -10°C do +80°C, max. vlačne čvrstoće 700N/cm, uzdužno i poprečno rastezanje 2%). Punoplošno zavariti za podlogu i uz zidove podići u vertikalu 15cm i zavariti. U količine uračunato i 10% za preklope. </t>
  </si>
  <si>
    <t>Dobava materijala i izvedba geotkstila 300g/m2 ispod hidroizolacijske folije ravnog krova. Geotekstil se postavlja na ravne krovove i kod ab žardinjera. Obračun po m2 postavljenog geotekstila.</t>
  </si>
  <si>
    <t>Dobava i ugradnja tvrdog espandiranog polistirena EPS  u pločama debljine 6 cm  za ugradnju u plivajuće podove prema tlu. Stavkom obuhvaćena i količina polistirena koji se vertikalno postavlja na spoju podova i zidova. U stavku je uračunata i postava PE folije. Obračun po m2 postavljenog  tvrdog ekspandiranog polistirena.</t>
  </si>
  <si>
    <t xml:space="preserve">Dobava i ugradnja tvrdog espandiranog polistirena, u pločama  na međukatnoj konstrukciji iznad podruma te na medukatnoj konstrukciji prizemlja i kata. Polistiren EPS 150, debljine 1 cm. U stavku je uračunata i postava PE folije. Obračun po m2 postavljenog tvrdog espandiranog polistirena. </t>
  </si>
  <si>
    <t>Dobava i postava ekstrudiranog polistirena XPS (35kg/m3) na vanjske zidove podruma prema tlu.</t>
  </si>
  <si>
    <t>Izrada ETICS fasadnog sustava u slijedećim slojevima  sokl visine do 60,0 cm. Na ožbukanu i poravnatu fasadu u visini postojećeg sokla postavlja se vertikalna hidroizolacija, polimerbitumenske trake za zavarivanje: PES 5 u donjoj zoni na prednamazu bitumenske emulzije, GV4 u gornjoj zoni d=1,0 cm, punoplošno se nanosi polimer-cementno ljepilo, te se ljepe i naknadno tiplama učvršćuju ploče od ekstrudiranog poistirena zahrapavljene površine XPS-R (30kg/m3) u pločama s λ≤0,033 W/mK, debljine 10 cm, pričvršćenim na podlogu mehaničkim pričvrsnicama sa širokom glavom, izvesti sve prema uputama proizvođača fasadnog sustava ( ili negorive ploče toplinske izolacije od pjenastog stakla CG s λ≤0,039 W/mK debljine 10 cm .</t>
  </si>
  <si>
    <t>Na ploče se stavlja polimercementni mort, armiran dvostruko alkalno otpornom mrežicom, sa završnom oblogom tanjim kamenim pločicama ili dekorativnom žbukom, u sloji 2-3 mm u koju se utiskuje  tekstilno-staklena mrežica 150 gr/m2, alkalno otporna s preklopima od 10 cm. Gletanje drugim slojem polimercementnog morta u debljini 2-3 mm na očvrsli prvi sloj. Sve kuteve obraditi aluminijskim kutnim profilom i mrežicom. Završna obrada je  TERAPLAST V ili jednakovrijedno. Boja i ton po izboru projektanta. Površinu prethodno, očistiti od prašine i nečistoće, te pripremiti istu za postavu gore navedenih slojeva. U cijenu uračunati sav potreban materijal i rad do pune gotovosti. Izvedba u svemu prema projektu i uputama proizvođača. Obračun po m2 izvedene površine.</t>
  </si>
  <si>
    <t>Izvoditelj se obavezuje izraditi i ugraditi sve otvore do potpune gotovosti, u već provjerenim i certifiranim sustavima, te se od njega očekuju visoka kvaliteta izvedbe. Sva tehnička rješenja koja Izvoditelj predlaže i primjenjuje moraju biti usklađena s HRN-ma i propisima te usvojenim HRN (kada je zakonom utvrđena njihova obvezna primjena), a u ostalom dijelu primjenjuju se sljedeće HRN :</t>
  </si>
  <si>
    <t>U jediničnu cijenu uključena i donja okapnica odnosno vanjska klupčica pod koju se podvlači hidroizolacija. Klupčica od debljeg i čvrstog aluminija.</t>
  </si>
  <si>
    <t>Sve u dogovoru s projektantom.</t>
  </si>
  <si>
    <t>Osnovna nosiva konstrukcija od čeličnih cijevi sa protupožarnom izolacijskom oblogom i sa završnom oblogom od tipskih aluminijskih profila plastificiranih po RAL karti boja. Brtva trostrano u dovratniku i spuštajuća u podu. Okov: kvaka (obostrano na glavnom krilu), za protupožarna vrata s ovalnom rozetom (INOX), spojnica s kugličnim ležajem, hidraulični zatvarač - klizna vodilica za protupožarna vrata.</t>
  </si>
  <si>
    <t>- Platno - tkanina dimne zavjese od fiberglas otporne do 600 ºC.Premaz poliuretana na obadvije strane jamči mehaničku
stabilnost prilikom korištenja zavjese. Svi šavovi su šivani sa
visoko otpornom Kevlar žicom,</t>
  </si>
  <si>
    <t>- Platno - tkanina dimne zavjese od fiberglas otporne do 600 ºC.Premaz poliuretana na obadvije strane jamči
mehaničku stabilnost prilikom korištenja zavjese. Svi šavovi
su šivani sa visoko otpornonom Kevlar žicom.</t>
  </si>
  <si>
    <t xml:space="preserve">Izrada i montaža dvokrakog čeličnog stubišta i stubišnog podesta otpornosti na požar 90 minuta. Stubište sastavljeno od tetiva, podest, okvira koji nosi podest i stupova. Sve spajano fischer vijcima. Gornji krak tetive sidren u ab ploču. </t>
  </si>
  <si>
    <t>U stavku uključiti dobavu i ugradnju kutnog srebrno anodiranog ALU profila za vanjske kuteve dimenzije do 12,5 mm. Izvedba spoja poda i zida te unutarnjih kuteva sa fugom na spoju cca 3 mm zapunjenom trajnoelastičnom masom za fugiranje u boji prema odabiru investitora. Obračun po m2, bez obzira na veličinu prostorije. Uglove izvesti s aluminijskim kutnim letvicama.</t>
  </si>
  <si>
    <t>Obavezno zapunjavanje spojeva I. sloja ploča. Posebna pozornost na umetanje brtvene trake između dvaju CW profila unutar zida na dodiru istih. Razred kvalitete obrade spojeva K 2.</t>
  </si>
  <si>
    <t>prostori: popratni prostori (svlačionice, sanitarije i praonice u podrumu)</t>
  </si>
  <si>
    <t>U građevinski dnevnik nadzorni inženjer i investitor upisuju primjedbe na izvedene radove i eventualne promjene projekta.</t>
  </si>
  <si>
    <t>Nadgradno rasvjetno tijelo izrađeno u mehaničkoj zaštiti IP66 i IK09. Sadrži mat prizmatični difuzor. LED izvor svjetla snage maksimalno 60W, svjetlosnog toka minimalno 8150lm, boje svjetla 4000K. Dužina svjetiljke 1269mm.</t>
  </si>
  <si>
    <t>Dobava i polaganje krute plastične cijevi PNT16mm, uključujući instalacijski materijal</t>
  </si>
  <si>
    <t>Dobava i polaganje instalacijske plastične savitljive cijevi kao CS18</t>
  </si>
  <si>
    <t>Dobava i polaganje krute plastične cijevi PNT18mm, uključujući instalacijski materijal</t>
  </si>
  <si>
    <t>Dobava i ugradnja rack ormara 24U
- sa uključenom napojnom 19'' letvom</t>
  </si>
  <si>
    <t>Dobava bežičnog mikrofonskog kompleta
- uključen ručni mikrofon sa bežičnim predajnikom
- digitalni prijenos signala na 2.4 GHz
- uključen rack prijemnik</t>
  </si>
  <si>
    <t>Dobava multimedijalnog uređaja za reprodukciju glazbe
- uključen reproduktor CD MP3 signala
- uključen čitač sa SD i USB kartice
- ugrađen AM/FM radio prijemnik</t>
  </si>
  <si>
    <t>Dobava i ugradnja prespojne kutije sa uključenim
- 2 x RCA konektor, 1 x XLR konektor, 1 x šuko 230W, 1 x RJ45</t>
  </si>
  <si>
    <t>Dobava i isporuka fiksne bullet  dan/noć kamere  s integriranom IC rasvjetom sljedećih karakteristika:
 - Tip senzora 1/2.8’’ Progressive scan CMOS
 - Rezolucija/broj aktivnih piksela 2048 x 1536 (3Mpx)
 - maksimalno 45 slika u sekundi pri punoj rezoluciji
 - Podržane kompresija videa u H.264, M-JPEG  formatu
 - maskiranje zona 4 nezavisno definirane zone privatnosti
 - mogućnost definiranja triju zona od interesa u slici kamere
 - Osjetljivost kamere: u boji 0,05  lx@30IRE, crno bijela 0.005 lx@30IRE, 0 lux pri uključenoj IC rasvjeti
 - Dinamički opseg  WDR;120 dB
-  detekcija pokreta u slici: prelazak linije; ulazak u zonu interesa; ostavljen predmet; detekcija promjene scene; 
naglo povećanje/smanjenje zvuka; ulazak/izlazak iz zone</t>
  </si>
  <si>
    <t xml:space="preserve">Nabava i isporuka fiksne mrežne dan/noć dome kamere sljedećih karakteristika:
 - Tip senzora 1/2.7‑inch CMOS
 - Rezolucija/broj aktivnih piksela 1952 x 1092 (2MP)
 - maksimalno 25 slika u sekundi pri punoj rezoluciji
 - Podržane kompresija videa u H.264, M-JPEG i JPEG formatu
 - 4 nezavisno konfigurirana stima s kamere u H.264 i M-JPEG formatu (2xH.264, M-JPEG i I-frame)
 - Osjetljivost kamere: u boji 0,25  lx@30IRE, crno bijela 0.05 lx@30IRE, sa IC ravjetom 0 lx
 - Dinamički opseg -digitalni WDR; 76 dB
 - maskiranje zona privatnosti 4 nezavisno definirane zone
-  osnovna detekcija pokreta
 - IC rasvjena scene do 15 m
 - objektiv 3 to 10 mm Varifocal, DC Iris F1.3 – 360, IR corrected
 - konektori za audio: 3,5mm stero jack, audio ulaz 12KOhm, audio izlaz 1,5 KOhm
 - alarmni ulaz aktivacija  +5VDC do +40VDC
 - relejni izlaz  30VAC il 40 VDC max. 0,5A
 - utor za lokalnu pohranu na SD karticu podrška za kartice veličine do 2TB
 - Podrška za ANR (opisano unutar stavke 8)
 - podrška az snimanje na iSCSI diskovna polja
 - upravljanje kamerom putem WEB sučelja
 - mrežno sučelje STP, 10/100 Base-T, auto-sensing, half/full duplex, RJ45
 - dimenzije 78 x 66 x140 mm
 - radna temperatura -30°C to +50°C
</t>
  </si>
  <si>
    <t>Kao dokaz usklađenosti sa specificiranim materijalom u troškovniku, ponuditelj je</t>
  </si>
  <si>
    <t>dužan obvezno dostaviti sljedeće dokumente:</t>
  </si>
  <si>
    <t xml:space="preserve">Dvostruko ličenje neizoliranih cijevi, pričvrsnica i konzola bijelim luksalom otpornim na toplinu
</t>
  </si>
  <si>
    <r>
      <rPr>
        <sz val="10"/>
        <color indexed="8"/>
        <rFont val="Arial"/>
        <family val="2"/>
        <charset val="238"/>
      </rPr>
      <t xml:space="preserve">Ukupni podaci o učinima
Podaci o učinima grijanja
</t>
    </r>
    <r>
      <rPr>
        <sz val="10"/>
        <rFont val="Arial"/>
        <family val="2"/>
        <charset val="238"/>
      </rPr>
      <t xml:space="preserve">Instalirani učin grijanja: 37.1 kW
Potrebno grijanje ventilacijom: 33.3 kW
Povrat energije u grijanju: 28.2 kW
Pokrivanje gubitaka transmisije topline: 31.9 kW
</t>
    </r>
    <r>
      <rPr>
        <sz val="10"/>
        <color indexed="8"/>
        <rFont val="Arial"/>
        <family val="2"/>
        <charset val="238"/>
      </rPr>
      <t xml:space="preserve">Podaci o učinima hlađenja
</t>
    </r>
    <r>
      <rPr>
        <sz val="10"/>
        <rFont val="Arial"/>
        <family val="2"/>
        <charset val="238"/>
      </rPr>
      <t>Instalirani učin hlađenja: 41.4 kW
Potrebno hlađenje ventilacijom, osjetno: 14.8 kW
Povrat energije u hlađenju: 9.9 kW
Pokrivanje gubitaka transmisije: 19.6 kW</t>
    </r>
  </si>
  <si>
    <t>Centralna upravljačka stanica sustava Centralnog Nadzora i Upravljanja.</t>
  </si>
  <si>
    <t>poliuretana na obje strane jamči mehaničku stabilnost prilikom</t>
  </si>
  <si>
    <t xml:space="preserve">Eventualno potrebne promjene, izmjene i dopune projekta donosit će sporazumno projektant, nadzorni inženjer i izvođač radova. </t>
  </si>
  <si>
    <t>Stavka obuhvaća obaranje krošnje motornom pilom do visine tla, raspiljavanje dijelova krošnje, slaganje i priprema za utovar i odvoz, te utovar i odvoz.</t>
  </si>
  <si>
    <t>Stavka obuhvaća  obaranje krošnje motornom pilom  bez upotrebe autoplatforme, te utovar i odvoz.</t>
  </si>
  <si>
    <t>Stavka obuhvaća   strojno  vađenje panjeva sa zatrpavanjem nastale jame, te utovar i odvoz.</t>
  </si>
  <si>
    <t>Stavka obuhvaća   ručno vađenje panjeva sa zatrpavanjem nastale jame, te utovar i odvoz.</t>
  </si>
  <si>
    <t>R E K A P I T U L A C I J A - 
O K O L I Š</t>
  </si>
  <si>
    <t>Priprema gradilišta za izvedbu radova - uzeti u obzir prisutnost postojeće komunalne infrastrukture, blizinu postojećih građevina i parkirališta na lokaciji, priprema mjesta za privremeno odlaganje građevinskog materijala, osiguranje nesmetanog prilaza mehanizacije i dopremu materijala i opreme.</t>
  </si>
  <si>
    <t xml:space="preserve">Sav materijal za izradu betona mora zadovoljavati odgovarajuće propise:
-  portland cement ST.B.C1.011
-  bijeli portland cement ST.B.C1.009
-  sulfatnootporni cement ST.B.C1.014
-  agregat ST.B.B3.100; B2.010
-  voda ST.U.M1.058
-  dodaci betonu ST.U.M1.035; 037
-  lagani agregati za beton (termoizolacijski) ST.U.M4.021; 023
-  agregat za lagani beton za konstrukcije ST.B.M4.022
-  betonske podloge za monolitne podove ST.U.F2.033
-  plivajuće podloge ST.U.F2.020
-  ispitivanje vodonepropusnosti ST.B.M1.015
-  utjecaj dodataka na koroziju armature ST.B.M1.044
-  utjecaj dodataka na osobine betona ST.B.M1.036
-  transportirani beton ST.B.M1.045
</t>
  </si>
  <si>
    <t>Zamjenski materijal nanosi se u sloju od 25-30 cm u uvaljanom stanju (otpadni kameni materijal).</t>
  </si>
  <si>
    <t>Instalaciju treba izvesti prema nacrtima i tehničkom opisu u projektu, važećim hrvatskim propisima, tehničkim</t>
  </si>
  <si>
    <t>propisima i pravilima struke.</t>
  </si>
  <si>
    <t>Za promjene i odstupanja od glavnog projekta mora se pribaviti pismena suglasnost projektanta i nadzornog</t>
  </si>
  <si>
    <t>inženjera.</t>
  </si>
  <si>
    <t>Izvođač je dužan prije početka radova projekt provjeriti na licu mjesta i za eventualna odstupanja konzultirati</t>
  </si>
  <si>
    <t>projektanta.</t>
  </si>
  <si>
    <t>Sav materijal koji se upotrijebi mora odgovarati hrvatskim standardima, a sva oprema za koju je propisom Vds reguliran Vds certifikat treba posjedovati isti.</t>
  </si>
  <si>
    <t>Pored materijala i sam rad mora biti kvalitetno izveden, a sve što bi se u toku rada i poslije pokazalo nekvalitetno</t>
  </si>
  <si>
    <t>izvođač je dužan u svom trošku ispraviti.</t>
  </si>
  <si>
    <t>Prije ugradnje cijevi je potrebno očistiti iznutra. Također nakon ugradnje cjevovoda, a prije montaže sprinklera</t>
  </si>
  <si>
    <t>cjevovod treba temeljito isprati.</t>
  </si>
  <si>
    <t>Sav materijal koji se upotrijebi mora odgovarati hrvatskim standardima, a sva oprema za koju je propisom Vds</t>
  </si>
  <si>
    <t>reguliran Vds certifikat treba posjedovati isti.</t>
  </si>
  <si>
    <t>Prije ugradnje sprinklera paziti na minimalno zahtijevane udaljenosti sprinklera od stropa.</t>
  </si>
  <si>
    <t>Raspored sprinklera izvesti u skladu sa projektom i propisima, po kojima je instalacija projektirana.</t>
  </si>
  <si>
    <t>Cjevovode spajati rastavljivim mehaničkim spojevima i navojnim spojevima</t>
  </si>
  <si>
    <t>Cjevovode nije dozvoljeno zavarivati na gradilištu.</t>
  </si>
  <si>
    <t>podzemni cjevovod, ... ) kao niti materijal i radovi protupožarnog brtvljenja prolaska sprinkler cjevovoda kroz granice</t>
  </si>
  <si>
    <t>požarnog sektora.</t>
  </si>
  <si>
    <t>SPRINKLER INSTALACIJA</t>
  </si>
  <si>
    <t>1. Sprinkler stanica - Strojarski dio</t>
  </si>
  <si>
    <t>Sprinkler ventilska stanica “MOKRA” NO65 u kompletu sa</t>
  </si>
  <si>
    <t>setom za pražnjenje ventila NO65, leptirastom zaklopkom</t>
  </si>
  <si>
    <t>NO65 sa indikacijom otvorenosti, alarmnim zvonom,</t>
  </si>
  <si>
    <t>alarmnom tlačnom sklopkom i tampon bocom, ventilom</t>
  </si>
  <si>
    <t>alarmnog zvona, sa indikacijom otvorenosti te svom</t>
  </si>
  <si>
    <t>pripadajućom armaturom i manometrima.</t>
  </si>
  <si>
    <t>Stavka sadržava i Bypass cjevovod i "Bypass stop valve"</t>
  </si>
  <si>
    <t>leptirasti ventil DN65 sa kontrolom otvorenosti, kao i dodatni</t>
  </si>
  <si>
    <t>zasun/leptirastu zaklopku DN65 na izlazu iz sprinkler ventila.</t>
  </si>
  <si>
    <t>Sprinkler pumpa pogonjena elektromotorom:</t>
  </si>
  <si>
    <t>P=11kW;</t>
  </si>
  <si>
    <t>n=2940 min-1; Q=408,11 lit/min; H=2,38 bar;</t>
  </si>
  <si>
    <t>Jockey pumpa u kompletu sa elektromotorom:</t>
  </si>
  <si>
    <t>sa važećim uvjerenjem o ispravnosti i podobnosti.</t>
  </si>
  <si>
    <t>Zasun sa indikacijom otvorenosti (sa mikrosklopkom) NP10,</t>
  </si>
  <si>
    <t>slijedeće dimenzije:</t>
  </si>
  <si>
    <t>NO150</t>
  </si>
  <si>
    <t xml:space="preserve">NO80 (Z) </t>
  </si>
  <si>
    <t>Leptirasta zaklopka sa indikacijom otvorenosti (sa</t>
  </si>
  <si>
    <t>mikrosklopkom) NP10, slijedeće dimenzije:</t>
  </si>
  <si>
    <t xml:space="preserve">NO100 (Z) </t>
  </si>
  <si>
    <t>Leptirasta zaklopk/kuglasti ventila sa indikacijom otvorenosti</t>
  </si>
  <si>
    <t>(sa mikrosklopkom) NP10, slijedeće dimenzije:</t>
  </si>
  <si>
    <t>NO50</t>
  </si>
  <si>
    <t>Nepovratni ventil, NP10 slijedeće dimenzije:</t>
  </si>
  <si>
    <t>NO50 kom. 1</t>
  </si>
  <si>
    <t xml:space="preserve">NO100 </t>
  </si>
  <si>
    <t>Hvatač nečistoće NP16, slijedećih dimenzija:</t>
  </si>
  <si>
    <t xml:space="preserve">NO50 </t>
  </si>
  <si>
    <t>Aksijalni kompenzator vibracija, komplet s prirubnicom i</t>
  </si>
  <si>
    <t>kontra prirubnicom, vijcima, maticama i podloškama ili</t>
  </si>
  <si>
    <t>Victaulic flex spojnicama slijedećih dimenzija:</t>
  </si>
  <si>
    <t>NO100</t>
  </si>
  <si>
    <t>Usisna košara u kompletu s prirubnicom i protuprirubnicom,</t>
  </si>
  <si>
    <t>vijcima, maticama i podloškama slijedećih dimenzija:</t>
  </si>
  <si>
    <t>ponuđeni proizvod:</t>
  </si>
  <si>
    <t>Protuvrtložna ploča za usisnu cijev pumpe za slijedeće</t>
  </si>
  <si>
    <t>dimenzije:</t>
  </si>
  <si>
    <t xml:space="preserve">za NO150 (600x600mm) </t>
  </si>
  <si>
    <t>Dvodijelna kružna brtva za brtvljenje prodora (beton-čelik)</t>
  </si>
  <si>
    <t>kroz bazen (u cijenu uključiti i bušenje rupe): slijedećih</t>
  </si>
  <si>
    <t>dimenzija:</t>
  </si>
  <si>
    <t xml:space="preserve">NO150 </t>
  </si>
  <si>
    <t>Kuglasti ventil sa indikacijom otvorenosti (sa</t>
  </si>
  <si>
    <t>NO50 (Z)</t>
  </si>
  <si>
    <t xml:space="preserve">Kuglasti ventil, navojni NP16, slijedećih dimenzija:1" </t>
  </si>
  <si>
    <t xml:space="preserve">Kuglasti ventil, navojni NP16, slijedećih dimenzija:2" </t>
  </si>
  <si>
    <t>Mjerna blenda (mjerač protoka) 600-2.100 l/min slijedećih</t>
  </si>
  <si>
    <t xml:space="preserve">NO80 </t>
  </si>
  <si>
    <t>Blenda za minimalni protok pumpe u kompletu sa</t>
  </si>
  <si>
    <t>holenderom slijedećih 3/4"</t>
  </si>
  <si>
    <t xml:space="preserve">Vatrogasna stabilna spojnica tip "B" (R21/2") </t>
  </si>
  <si>
    <t xml:space="preserve">Vatrogasna slijepa spojnica tip "B" (R21/2") </t>
  </si>
  <si>
    <t>Hidrantski ormarić 500x500x140 mm za smještaj "B",spojnica, podžbukni.</t>
  </si>
  <si>
    <t>Ormarić s naljepnicom za smještaj rezervnih sprinklera.</t>
  </si>
  <si>
    <t>Manometarski priključak koji se sastoji od:</t>
  </si>
  <si>
    <t>Manometar 0-16 bar, Ø100mm, 1/2" (kom.1)</t>
  </si>
  <si>
    <t>Mechanical T navojni - style 920N sa NO100-NO25</t>
  </si>
  <si>
    <t>- n/v red. 1"-1/2"</t>
  </si>
  <si>
    <t>Ventil kuglasti troputi s T pozicijom, 1/2" (kom.1)</t>
  </si>
  <si>
    <t>Cijevni nastavak 1/2" duljine 100 mm (kom.1) kpl. 1</t>
  </si>
  <si>
    <t>Manometarski priključak GLICERINSKI koji se sastoji od:</t>
  </si>
  <si>
    <t>Manometar GLIC. 0-16 bar, Ø100mm, 1/2" (kom.1)</t>
  </si>
  <si>
    <t xml:space="preserve">Cijevni nastavak 1/2" duljine 100 mm (kom.1) </t>
  </si>
  <si>
    <t>Vakuumetarski priključak koji se sastoji od:</t>
  </si>
  <si>
    <t>Vakuumetar 3-1 bar, Ø100mm, 1/2" (kom.1)</t>
  </si>
  <si>
    <t>n/v red. 1"-1/2"</t>
  </si>
  <si>
    <t>Priključak za tlačne sklopke ZA START SPRINKLER</t>
  </si>
  <si>
    <t>PUMPE koji se sastoji od:</t>
  </si>
  <si>
    <t>- n/v red. 1"-1/2" (kom.1)</t>
  </si>
  <si>
    <t>Ventil kuglasti troputi s T pozicijom, 1/2" (kom.2)</t>
  </si>
  <si>
    <t>Pocinčani T komad 1/2" (kom.3)</t>
  </si>
  <si>
    <t>Nipl pocinčani 1/2" (kom.5)</t>
  </si>
  <si>
    <t>Koljeno pocinčano 90° (kom.2)</t>
  </si>
  <si>
    <t>Manometar 0-16 bar, Ø100mm, 1/2" (kom.2)</t>
  </si>
  <si>
    <t>Tlačna sklopka Moeller MCS11 1/2" (kom.2)</t>
  </si>
  <si>
    <t>kpl. 1</t>
  </si>
  <si>
    <t>Priključak za tlačnu sklopku ZA START JOCKEY PUMPE</t>
  </si>
  <si>
    <t>koji se sastoji od:</t>
  </si>
  <si>
    <t>Pocinčani T komad 1/2" (kom.1)</t>
  </si>
  <si>
    <t>Nipl pocinčani 1/2" (kom.2)</t>
  </si>
  <si>
    <t>Tlačna sklopka Moeller MCS11 1/2" (kom.1)</t>
  </si>
  <si>
    <t>Cijev čelična, pocinčana HRN EN 10255 (DIN 2440) šavna,</t>
  </si>
  <si>
    <t>vruće cinčana, ispitana na 50 bar.</t>
  </si>
  <si>
    <t>U kompletu sa pocinčanim cijevnim lukovima, pocinčanim</t>
  </si>
  <si>
    <t>ostalim pocinčanim fitinzima.</t>
  </si>
  <si>
    <t xml:space="preserve">DN20 </t>
  </si>
  <si>
    <t xml:space="preserve">DN25 </t>
  </si>
  <si>
    <t xml:space="preserve"> Cijev čelična, crna, šavna ili bešavna</t>
  </si>
  <si>
    <t>HRN EN 10220/10255 (DIN2448, ili DIN2440 i DIN2458),</t>
  </si>
  <si>
    <t>ispitana na 50 bar.</t>
  </si>
  <si>
    <t>U kompletu sa cijevnim lukovima, redukcijama, T</t>
  </si>
  <si>
    <t>Cijev slijedeće dimenzije:</t>
  </si>
  <si>
    <t xml:space="preserve">NO32 </t>
  </si>
  <si>
    <t>1.34 Cijev čelična, crna, šavna ili bešavna</t>
  </si>
  <si>
    <t>1.37 Cijev čelična, crna, šavna ili bešavna</t>
  </si>
  <si>
    <t xml:space="preserve">NO65 </t>
  </si>
  <si>
    <t>Cijev čelična, crna, šavna ili bešavna</t>
  </si>
  <si>
    <t>redukcijama, pocinčanim T komadima, te raznim pocinčanim</t>
  </si>
  <si>
    <t>fitinzima.</t>
  </si>
  <si>
    <t>Dvodijelni ovjes TIP5, komplet sa šipkama, vijcima, i čel.</t>
  </si>
  <si>
    <t>tiplima, za cijevi slijedećeg promjera:</t>
  </si>
  <si>
    <t xml:space="preserve">NO20 </t>
  </si>
  <si>
    <t xml:space="preserve">NO25 </t>
  </si>
  <si>
    <t>1.44 Dvodijelni ovjes TIP5, komplet sa šipkama, vijcima, i čel.</t>
  </si>
  <si>
    <t>1.45 Ovjesni i konzolni materijal TIP4 - profilirana tipska konzola</t>
  </si>
  <si>
    <t>u kopletu s vijcima, navojnom šipkom, čeličnim tiplima i</t>
  </si>
  <si>
    <t>masivnom cijevnom obujmicom za cijevi slijedećeg</t>
  </si>
  <si>
    <t>promjera:</t>
  </si>
  <si>
    <t>ponuđeni proizvod: sa VdS certifikatom</t>
  </si>
  <si>
    <t>Ovjesni i konzolni materijal TIP4 - profilirana tipska konzola</t>
  </si>
  <si>
    <t>1.47 Ovjesni i konzolni materijal TIP4 - profiliran tipska konzola u</t>
  </si>
  <si>
    <t>kopletu s vijcima, navojnom šipkom, čeličnim tiplima i</t>
  </si>
  <si>
    <t>L profil 40 x 40 x 4</t>
  </si>
  <si>
    <t xml:space="preserve">DO NO80 </t>
  </si>
  <si>
    <t>L profil 50 x 50 x 5</t>
  </si>
  <si>
    <t xml:space="preserve">DO NO150 </t>
  </si>
  <si>
    <t>Vijci, matice, podložne pločice i podložne pločice -</t>
  </si>
  <si>
    <t xml:space="preserve">nazubljene za prirubničke spojeve </t>
  </si>
  <si>
    <t>53.</t>
  </si>
  <si>
    <t xml:space="preserve">Klingerit brtve za brtvljenje prirubničkih spojeva </t>
  </si>
  <si>
    <t>54.</t>
  </si>
  <si>
    <t xml:space="preserve">Sidreni vijci za pumpu </t>
  </si>
  <si>
    <t>55.</t>
  </si>
  <si>
    <t xml:space="preserve">Materijal za brtvljenje navojnih spojeva </t>
  </si>
  <si>
    <t>56.</t>
  </si>
  <si>
    <t xml:space="preserve">Sitni potrošni materijal </t>
  </si>
  <si>
    <t>57.</t>
  </si>
  <si>
    <t>Zidna uputa za sprinkler sprinkler stanicu "mokru",</t>
  </si>
  <si>
    <t xml:space="preserve">plastificirana ili uramljena. </t>
  </si>
  <si>
    <t>58.</t>
  </si>
  <si>
    <t xml:space="preserve">Zidna uputa za kompletan sustav </t>
  </si>
  <si>
    <t>59.</t>
  </si>
  <si>
    <t xml:space="preserve">Knjiga uputa za rukovanje i održavanje </t>
  </si>
  <si>
    <t>60.</t>
  </si>
  <si>
    <t>Natpis, plastificiran, slijedećeg sadržaja:</t>
  </si>
  <si>
    <t>SPRINKLER (VENTILSKA/PUMPNA) STANICA kpl. 1</t>
  </si>
  <si>
    <t>61.</t>
  </si>
  <si>
    <t>PRIKLJUČAK VATROGASNOG VOZILA NA</t>
  </si>
  <si>
    <t xml:space="preserve">SPRINKLER INSTALACIJU </t>
  </si>
  <si>
    <t>62.</t>
  </si>
  <si>
    <t>Plastične pločice s brojevima za označavanje ventila prema</t>
  </si>
  <si>
    <t xml:space="preserve">pozicijama na zidnoj uputi </t>
  </si>
  <si>
    <t>63.</t>
  </si>
  <si>
    <t>Strelice (naljepnice) s oznakom smjera strujanja na cijevima</t>
  </si>
  <si>
    <t xml:space="preserve">(velike i male) </t>
  </si>
  <si>
    <t>64.</t>
  </si>
  <si>
    <t xml:space="preserve">Temeljna boja 2X, uključujući čišćenje i ličenje </t>
  </si>
  <si>
    <t>65.</t>
  </si>
  <si>
    <t xml:space="preserve">Završna boja 2X, crvena RAL3000, uključujući ličenje </t>
  </si>
  <si>
    <t>66.</t>
  </si>
  <si>
    <t>Elektrode,sitni potrošni i montažni materijal (plin i kisik)</t>
  </si>
  <si>
    <t>67.</t>
  </si>
  <si>
    <t>Transport navedene opreme i materijala na gradilište i</t>
  </si>
  <si>
    <t>68.</t>
  </si>
  <si>
    <t xml:space="preserve">Tlačna proba i ispiranje cjevovoda u sprinkler stanici </t>
  </si>
  <si>
    <t>69.</t>
  </si>
  <si>
    <t>Montaža opreme i materijala u sprinkler (pumpno-ventilskoj)</t>
  </si>
  <si>
    <t>stanici i u sprinkler MRO i sprinkler bazenu</t>
  </si>
  <si>
    <t>70.</t>
  </si>
  <si>
    <t>Puštanje u rad pumpe od strane ovlaštenog servisa</t>
  </si>
  <si>
    <t xml:space="preserve">proizvođača pumpe </t>
  </si>
  <si>
    <t>71.</t>
  </si>
  <si>
    <t>Centriranje sprinkler pumpe pogonjene elektromotorom</t>
  </si>
  <si>
    <t xml:space="preserve">Podešavanje tlačnih sklopki i nivo sondi u sprinkler stanici i u sprinkler bazenu </t>
  </si>
  <si>
    <t>72.</t>
  </si>
  <si>
    <t>Stavljanje kompletne instalacije u pripravno radno stanje -</t>
  </si>
  <si>
    <t>punjenje cjevovoda "mokrog" sprinklera vodom pod tlakom</t>
  </si>
  <si>
    <t>izvora vode i odzračivanje. Punjenje "suhog" cjevovoda</t>
  </si>
  <si>
    <t>zrakom, te punjenje preljevnog spremnika vodom i sl.</t>
  </si>
  <si>
    <t>73.</t>
  </si>
  <si>
    <t>Ispitivanje funkcionalnosti kompletne sprinkler mreže bez aktiviranja sprinklera.</t>
  </si>
  <si>
    <t>74.</t>
  </si>
  <si>
    <t xml:space="preserve">Atestiranje instalacije od ovlaštene ustanove </t>
  </si>
  <si>
    <t>75.</t>
  </si>
  <si>
    <t xml:space="preserve">Primopredaja kompletnog sprinkler sustava i obuka personala zaduženog za održavanje </t>
  </si>
  <si>
    <t>76.</t>
  </si>
  <si>
    <t>Izrada projekta izvedenog stanja za kompletan sprinkler sustav</t>
  </si>
  <si>
    <t>1. SPRINKLER STANICA - STROJARSKI DIO - UKUPNO</t>
  </si>
  <si>
    <t>2. Sprinkler mreža</t>
  </si>
  <si>
    <t>Sprinkler tip "spray" stojeća, 1/2", K80, 68°C, Standard</t>
  </si>
  <si>
    <t>response RTI&gt;80, Ms + rezervni sprinkleri</t>
  </si>
  <si>
    <t>Sprinkler tip "spray" stojeća, 1/2", K80, 68°C, Standard response RTI&gt;80, Ms + zaštitni kavez</t>
  </si>
  <si>
    <t>2.1.3. Sprinkler tip "spray" viseća 1/2", K80, 68°C, Standard</t>
  </si>
  <si>
    <t>response RTI&gt;80, Cr + rezervni sprinkleri</t>
  </si>
  <si>
    <t>2.1.4. Sprinkler tip "spray" viseća 1/2", K80, 68°C, Standard</t>
  </si>
  <si>
    <t>response RTI&gt;80, Cr + zaštitni kavez</t>
  </si>
  <si>
    <t>2.1.5. Sprinkler tip "spray" viseća 1/2", K80, 93°C, Standard</t>
  </si>
  <si>
    <t>kom. 4</t>
  </si>
  <si>
    <t>2.1.6. Sprinkler tip "spray" viseća PREACTION DS21-24 1/2", K57,</t>
  </si>
  <si>
    <t xml:space="preserve">68°C, Fast response RTI&lt;50, Cr + rezervni sprinkleri. </t>
  </si>
  <si>
    <t>Za prostore sa povećanim zahtjevom za sigurnost protiv lažnog aktiviranja.</t>
  </si>
  <si>
    <t>Potrebna centrala DSZ3000 (M2-01-06 part3) za nadzor, 1 modul za nadzor DSZ 81 6785, povezni kabel (8m) i ostali potrebni materijal za</t>
  </si>
  <si>
    <t>montažu DSZ 3000.) prikazani su posebnom stavkom u elektro dijelu</t>
  </si>
  <si>
    <t>ove specifikacije.</t>
  </si>
  <si>
    <t>2.2 Rozeta dvodijelna podesiva po visini, boja prema zahtjevu investitora</t>
  </si>
  <si>
    <t>- T komad navojni 1" i/ ili</t>
  </si>
  <si>
    <t>Victaulic sprinkler Tee 5/4" - 1" (kom. 1)</t>
  </si>
  <si>
    <t>- red. 1"-1/2"</t>
  </si>
  <si>
    <t>- cijev savitljiva 1", duljine 1000 mm u kompletu</t>
  </si>
  <si>
    <t>sa ovjesom za savitljivu cijev.</t>
  </si>
  <si>
    <t>Spuštanje sprinklera SP - komplet koji uključuje:</t>
  </si>
  <si>
    <t>Priključak za ispiranje i pražnjenje na kraju magistrale koji se sastoji od:</t>
  </si>
  <si>
    <t>- ventil kuglasti "Ideal" s ručicom 6/4"</t>
  </si>
  <si>
    <t>- redukcija pocinčana ekscentrična</t>
  </si>
  <si>
    <t>- vatrogasna stabilna spojnica tip C</t>
  </si>
  <si>
    <t>- vatrogasna slijepa spojnica tip C</t>
  </si>
  <si>
    <t>Tee, T pocinčane komade, reducirane kolčake, redukcije, pocinčana NN i NV koljena, holendere, d/n niple, vatrogasne slijepe i stabilne spojnice, kuglaste ventile, poc. cijevi od 1" , 3/4" i 1" te ostalu opremu potrebnu za potpunu funkcionalnost,a sve pripadajućih dimenzija.</t>
  </si>
  <si>
    <t>U stavci su i kompleti priključaka potrebnih za ispiranja i</t>
  </si>
  <si>
    <t>pražnjenja sprinkler mreže, te priključci za ispitivanje sprinkler</t>
  </si>
  <si>
    <t>instalacije.</t>
  </si>
  <si>
    <t>uključuje i razvodnu kutiju.</t>
  </si>
  <si>
    <t>NO65</t>
  </si>
  <si>
    <t>Leptirasta zaklopka sa indikacijom otvorenosti (sa mikrosklopkom) NP10 kod kontrolora protoka, slijedeće dimenzije:</t>
  </si>
  <si>
    <t>U kompletu sa cijevnim lukovima, redukcijama, T komadima,</t>
  </si>
  <si>
    <t>te raznim Victaulic i ostalim fitinzima.</t>
  </si>
  <si>
    <t>DN25</t>
  </si>
  <si>
    <t>m 1368</t>
  </si>
  <si>
    <t>DN32</t>
  </si>
  <si>
    <t>DN40</t>
  </si>
  <si>
    <t>DN50</t>
  </si>
  <si>
    <t>DN65</t>
  </si>
  <si>
    <t>Ovjesni i konzolni materijal, pocinčani, za pričvršćenje</t>
  </si>
  <si>
    <t>cjevovoda (sa VdS certifikatom), TIP 1 (za beton) za cijevi</t>
  </si>
  <si>
    <t>slijedećeg promjera:</t>
  </si>
  <si>
    <t>2.19 Ovjesni i konzolni materijal, pocinčani, za pričvršćenje</t>
  </si>
  <si>
    <t xml:space="preserve">DN32 </t>
  </si>
  <si>
    <t>2.21 Ovjesni i konzolni materijal, pocinčani, za pričvršćenje</t>
  </si>
  <si>
    <t xml:space="preserve">DN50 </t>
  </si>
  <si>
    <t xml:space="preserve">DN65 </t>
  </si>
  <si>
    <t>2.23.1 Ovjesni i konzolni materijal TIP4 - konzola s L profilom,</t>
  </si>
  <si>
    <t>stremenom, vijcima, čeličnim tiplima komplet, za cijevi</t>
  </si>
  <si>
    <t>Ovjesni i konzolni materijal TIP4 - konzola s L profilom,</t>
  </si>
  <si>
    <t>Ostali materijal potreban za sprinkler mrežu koji nije specificiran prethodnim stavkama, a nužan je za potpuno i ispravno funkcioniranje sprinkler sustava.</t>
  </si>
  <si>
    <t>Temeljna boja 2X, uključujući čišćenje i ličenje</t>
  </si>
  <si>
    <t>Završna boja 2X, crvena RAL3000, uključujući ličenje</t>
  </si>
  <si>
    <t>Transport navedene opreme do gradilišta i transport preostalog materijala sa gradilišta</t>
  </si>
  <si>
    <t xml:space="preserve">Tlačna proba i ispiranje cjevovoda sprinkler mreže </t>
  </si>
  <si>
    <t xml:space="preserve">Montaža opreme i materijala na sprinkler mreži </t>
  </si>
  <si>
    <t>Materijal za brtvljenje navojnih cijevnih spojeva (teflonska traka ili kudelja i laneno ulje), te ostali sitni i potrošni materijal</t>
  </si>
  <si>
    <t>Dodatni troškovi otežane montaže sprinkler instalacije koji uključuju specijalne platforme sa električnim  pogonom (bine) ili skele za rad na velikim visinama temeljeno na broju radnih</t>
  </si>
  <si>
    <t>dana i broju potrebnih komada.</t>
  </si>
  <si>
    <t>NAPOMENA: Potrebni prodori kroz grede, zidove i betonske ploče koji su potrebni za prolaz sprinkler instalacije</t>
  </si>
  <si>
    <t>2. ŠTIĆENI PROSTOR UKUPNO</t>
  </si>
  <si>
    <t>3. Sprinkler stanica - Elektro dio</t>
  </si>
  <si>
    <t>Dobava upravljačkog ormara sprinkler pumpe i Jockey</t>
  </si>
  <si>
    <t xml:space="preserve">pumpe (400V, 50 Hz, 15kW) u IP54 izvedbi. Sve komponente (osigurači, stezaljke...) su u ventiliranom  čeličnom ormaru sa vratima na zaključavanje. </t>
  </si>
  <si>
    <t>Uvodnice  su sa donje strane.</t>
  </si>
  <si>
    <t>Ormar mora biti opremljen zvijezda-trokut</t>
  </si>
  <si>
    <t>starterom i svim pripadajućim slobodnim kontaktima za glavnu i Jokey pumpu, ručnom i automatskom kontrolom Jockey pumpe, signalnim lampicama sa prikazom stanja</t>
  </si>
  <si>
    <t>upravljačkog ormara ("Operation", Failure", "Switched off") i ostalim sukladno VdS CEA 4001 smjernicama.</t>
  </si>
  <si>
    <t>Ova stavka uključuje detaljnu shemu ormara i ostalu dokumentaciju.</t>
  </si>
  <si>
    <t>Dobava centrale za nadzor stanja sprinkler sustava CNSS</t>
  </si>
  <si>
    <t>(kontrolu stanja zasuna i sl. ), s minimalno 8 zone dojave te s aku baterijama 2x7Ah,12Vdc ( za 72 satni autonomni rad )</t>
  </si>
  <si>
    <t>smještene u zasebnom ormariću ili kućištu centrale.</t>
  </si>
  <si>
    <t>NAPOMENA: ukoliko centrala nema mogućnost smještaja</t>
  </si>
  <si>
    <t>navednih baterija, u ovu stavku sprecificirati i ormarić za njihov smještaj.</t>
  </si>
  <si>
    <t>-baterije: 2x7Ah, 12Vdc</t>
  </si>
  <si>
    <t>Dobava centrale za nadzor i kontrolu kontrolora protoka</t>
  </si>
  <si>
    <t>Control panel Zonecheck BTZ8 , 230 V/AC, smještene u</t>
  </si>
  <si>
    <t>sprinkler stanici. U stavci sadržan ostali potrebni spojni i montažni materijal.</t>
  </si>
  <si>
    <t>Stavka uključuje i svu potrebnu količinu kabelova tipa JBY(</t>
  </si>
  <si>
    <t>ST) Y-2x2x0,8mm od Control panel-a do svakog</t>
  </si>
  <si>
    <t>pojedinog Zonechecka-a (kontrolora protoka) na svakoj etaži (4 kom.) potrebno je 100m.</t>
  </si>
  <si>
    <t>Uključeni su i svi potrebni kabelovi tipa JB-Y(ST) Y-</t>
  </si>
  <si>
    <t>2x2x0,8mm od razvodnih kutija do do Waterflow detector-a</t>
  </si>
  <si>
    <t>(Flow Switch) 25m.</t>
  </si>
  <si>
    <t>Uključeni su i svi potrebni kabelovi tipa NYM 3x1,5mm2 od</t>
  </si>
  <si>
    <t>razvodnih kutija do Pump zonecheck 25m.</t>
  </si>
  <si>
    <t>Dobava centrale za kontrolu stanja preaction i/ili sauna</t>
  </si>
  <si>
    <t>sprinklera.</t>
  </si>
  <si>
    <t>U sklopu stavke predviđena je i 1 centrala DSZ3000 (M2-01-</t>
  </si>
  <si>
    <t>06 part3) za nadzor, 4 modula za nadzor DSZ 81 6785,</t>
  </si>
  <si>
    <t>povezni kabel (8m) i ostali potrebni spojni i montažni</t>
  </si>
  <si>
    <t>materijal za montažu DSZ 3000.)</t>
  </si>
  <si>
    <t>Dobava centrale za kontrolu stanja preaction i/ili sauna sprinklera.</t>
  </si>
  <si>
    <t>U sklopu stavke predviđena je i 1 centrala DSZ3000 (M2-01- 06 part3) za nadzor, 1 modula za nadzor DSZ 81 6785,</t>
  </si>
  <si>
    <t xml:space="preserve">VDC </t>
  </si>
  <si>
    <t xml:space="preserve">Termostat za signalizaciju niske temperature (&lt;5ºC) </t>
  </si>
  <si>
    <t xml:space="preserve">Detektor poplavljivanja sprinkler stanice </t>
  </si>
  <si>
    <t>Dobava i montaža kabela JEB-H(St)H E90 2x2x0,8mm za spajanje krajnjih sklopki, termostata, detektora polavljivanja i KEYGUARD ormarića</t>
  </si>
  <si>
    <t>ponuđeni proizvod:generički</t>
  </si>
  <si>
    <t xml:space="preserve">Dobava i montaža Peshel cijevi fi 16 </t>
  </si>
  <si>
    <t xml:space="preserve"> Dobava i montaža Peshel cijevi fi 32. </t>
  </si>
  <si>
    <t xml:space="preserve">Dobava i montaža metalnih kabelskih kanalica 100x50mm sa priborom </t>
  </si>
  <si>
    <t xml:space="preserve">Dobava i montaža metalnih kabelskih kanalica 50x50mm sa priborom </t>
  </si>
  <si>
    <t>Kabel NYY-JZ 3x1,5mm², za spajanje tlačnih sklopki i napajanje CNSS</t>
  </si>
  <si>
    <t>Kabel 2xNYY-JZ 5x10mm² za spajanje sprinkler pumpe</t>
  </si>
  <si>
    <t>m 20</t>
  </si>
  <si>
    <t>Kabel NYY-JZ 5x2,5mm², za spajanje napojne pumpe, m 20</t>
  </si>
  <si>
    <t xml:space="preserve">PE zeleno-žuti vodič 1x6 mm2, uključujući stopice i ostali spojni pribor </t>
  </si>
  <si>
    <t xml:space="preserve">Sitni montažni i potrošni materijal (otpornici, stezaljke, uvodnice...i sl.) </t>
  </si>
  <si>
    <t xml:space="preserve">Montaža i spajanje sve opreme uključujući i čišćenje gradilišta nakon montaže </t>
  </si>
  <si>
    <t xml:space="preserve">Inicijalno ispitivanje i probno puštanje u rad </t>
  </si>
  <si>
    <t>Atestiranje do uvlaštene ustanove</t>
  </si>
  <si>
    <t>Ostali radovi:</t>
  </si>
  <si>
    <t>Za u ovom poglavlju opisane radove, koji su potrebni za</t>
  </si>
  <si>
    <t>potpuno fukcionalno izvođenje cjelokupnog predmeta</t>
  </si>
  <si>
    <t>gradnje, a koji nisu obuhvaćeni ovim podlogama ili nisu</t>
  </si>
  <si>
    <t>izričito navedeni obvezuje se ponuđač specificirati, te ih</t>
  </si>
  <si>
    <t>posebno ponuditi.</t>
  </si>
  <si>
    <t>3. ELEKTRO DIO - UKUPNO</t>
  </si>
  <si>
    <t>SVEUKUPNO SPRINKLER INSTALACIJA (1+2+3):</t>
  </si>
  <si>
    <t xml:space="preserve">transport preostalog materijala sa gradilišta. </t>
  </si>
  <si>
    <t>Dobava kontrolora nivoa vode u bazenu, zajedno sa glavom koja se montira iznad bazena</t>
  </si>
  <si>
    <t>(kamion 5t)</t>
  </si>
  <si>
    <t xml:space="preserve">Demontaža klima rashladnih uređaja sa odlaganjem na deponiju za čuvanje radi eventualne ponovne montaže. Odlaganje na mjestu koje odredi izvođač. Uređaji se sastoje od vanjske i unutarnje jedinice.
</t>
  </si>
  <si>
    <r>
      <t xml:space="preserve">Napomena:
</t>
    </r>
    <r>
      <rPr>
        <sz val="10"/>
        <rFont val="Arial"/>
        <family val="2"/>
        <charset val="238"/>
      </rPr>
      <t xml:space="preserve">Za proizvod koji je u troškovniku odabran, odnosno točno određen vrstom, tipom i proizvođačem može se ponuditi i jednakovrijedan, ali mora tehnički zadovoljavati (dimenzije i slično) te sadržavati minimum kvalitete kao odabrani.
</t>
    </r>
  </si>
  <si>
    <t>Obračun radova vrši se prema normativima u građevinarstvu.</t>
  </si>
  <si>
    <t>Obračun radova vrši se prema normativima u građevinarstvu. Jedinica mjere je 1 m³.</t>
  </si>
  <si>
    <t>Al. profili predviđeni za izvođenje prozora, vrata, stijena ili ovješene strukturalne fasade su iz legure Al Mg Si  05  ili  Al Mg Si  1, F=18-22 kg/mm², 02=20, δ5=10, δ10=8, HB=75. Limovi predviđeni za kasetiranje i obradu raznih opšava, klupčica, maski, vjenaca itd. su iz Al 99,5% PTV  ili AL Mg deb.2 mm minimalno.</t>
  </si>
  <si>
    <t>Objekt je viši od 8 m, stoga spada u grupu objekata visine 8-20 m te svu statiku alum. konstrukcije računati prema ovoj grupi i mediteranskom području.</t>
  </si>
  <si>
    <t xml:space="preserve">Ukoliko za određene pločice ne postoji standard ili se radi o pločicama iz uvoza, moraju se iz predloženih atesta utvrditi karakteristike propisane u tehničkim uvjetima za izvođenje keramičkih radova HRN U.F2.011.
Boju, vrstu i kvalitetu obavezno dogovoriti sa projektantom prije ugradnje i nabavke istih. Izvođač mora obavezno predočiti pločice na uvid, donijeti uzorke te nakon dogovora i potpisa projektanta i utvrđivanja potrebnih površina na licu mjesta pristupiti nabavci i postavi istih. Prije početka radova izvođač je dužan pregledati sve podloge.
</t>
  </si>
  <si>
    <t>Izvedba nosivog sloja od mehanički zbijenog zrnatog kamenog agregata, izvesti prema projektu, a u skladu s normom U.E9.022/70 (ili jednakovrijedna norma, te "Opći tehnički uvjeti za radove na cestama".</t>
  </si>
  <si>
    <t>Čepasta membrana se postavalja vodoravno i i kod postavljanja nove membrane potrebno je napraviti  preklop od min 10 cm. Učvršćivanje čepaste  membrane vrši se pribijanjem čavlima, na za to  predviđenom rubu membrane. Za pokrivanje gornjeg  ruba čepaste membrane potrebno je korisitti guttabeta ili jednakovrijedan završni profil.</t>
  </si>
  <si>
    <r>
      <t xml:space="preserve">Sve izvesti prema </t>
    </r>
    <r>
      <rPr>
        <b/>
        <sz val="10"/>
        <rFont val="Arial"/>
        <family val="2"/>
        <charset val="238"/>
      </rPr>
      <t>shemi 1</t>
    </r>
  </si>
  <si>
    <r>
      <t xml:space="preserve">Sve izvesti prema </t>
    </r>
    <r>
      <rPr>
        <b/>
        <sz val="10"/>
        <rFont val="Arial"/>
        <family val="2"/>
        <charset val="238"/>
      </rPr>
      <t>shemi 2</t>
    </r>
  </si>
  <si>
    <r>
      <t xml:space="preserve">Sve izvesti prema </t>
    </r>
    <r>
      <rPr>
        <b/>
        <sz val="10"/>
        <rFont val="Arial"/>
        <family val="2"/>
        <charset val="238"/>
      </rPr>
      <t>shemi 3</t>
    </r>
    <r>
      <rPr>
        <sz val="10"/>
        <rFont val="Arial"/>
        <family val="2"/>
        <charset val="238"/>
      </rPr>
      <t xml:space="preserve"> </t>
    </r>
  </si>
  <si>
    <r>
      <t xml:space="preserve">Sve izvesti prema </t>
    </r>
    <r>
      <rPr>
        <b/>
        <sz val="10"/>
        <rFont val="Arial"/>
        <family val="2"/>
        <charset val="238"/>
      </rPr>
      <t>shemi 4</t>
    </r>
    <r>
      <rPr>
        <sz val="10"/>
        <rFont val="Arial"/>
        <family val="2"/>
        <charset val="238"/>
      </rPr>
      <t xml:space="preserve"> </t>
    </r>
  </si>
  <si>
    <r>
      <t xml:space="preserve">Sve izvesti prema </t>
    </r>
    <r>
      <rPr>
        <b/>
        <sz val="10"/>
        <rFont val="Arial"/>
        <family val="2"/>
        <charset val="238"/>
      </rPr>
      <t>shemi 5</t>
    </r>
  </si>
  <si>
    <r>
      <t xml:space="preserve">Sve izvesti prema </t>
    </r>
    <r>
      <rPr>
        <b/>
        <sz val="10"/>
        <rFont val="Arial"/>
        <family val="2"/>
        <charset val="238"/>
      </rPr>
      <t>shemi 5A</t>
    </r>
    <r>
      <rPr>
        <sz val="10"/>
        <rFont val="Arial"/>
        <family val="2"/>
        <charset val="238"/>
      </rPr>
      <t xml:space="preserve"> </t>
    </r>
  </si>
  <si>
    <r>
      <t xml:space="preserve">Sve izvesti prema </t>
    </r>
    <r>
      <rPr>
        <b/>
        <sz val="10"/>
        <rFont val="Arial"/>
        <family val="2"/>
        <charset val="238"/>
      </rPr>
      <t>shemi 6</t>
    </r>
  </si>
  <si>
    <r>
      <t xml:space="preserve">Sve izvesti prema </t>
    </r>
    <r>
      <rPr>
        <b/>
        <sz val="10"/>
        <rFont val="Arial"/>
        <family val="2"/>
        <charset val="238"/>
      </rPr>
      <t>shemi 7</t>
    </r>
    <r>
      <rPr>
        <sz val="10"/>
        <rFont val="Arial"/>
        <family val="2"/>
        <charset val="238"/>
      </rPr>
      <t xml:space="preserve"> </t>
    </r>
  </si>
  <si>
    <r>
      <t xml:space="preserve">Sve izvesti prema </t>
    </r>
    <r>
      <rPr>
        <b/>
        <sz val="10"/>
        <rFont val="Arial"/>
        <family val="2"/>
        <charset val="238"/>
      </rPr>
      <t>shemi 8</t>
    </r>
    <r>
      <rPr>
        <sz val="10"/>
        <rFont val="Arial"/>
        <family val="2"/>
        <charset val="238"/>
      </rPr>
      <t xml:space="preserve"> </t>
    </r>
  </si>
  <si>
    <r>
      <t xml:space="preserve">Sve izvesti prema </t>
    </r>
    <r>
      <rPr>
        <b/>
        <sz val="10"/>
        <rFont val="Arial"/>
        <family val="2"/>
        <charset val="238"/>
      </rPr>
      <t>shemi 9</t>
    </r>
    <r>
      <rPr>
        <sz val="10"/>
        <rFont val="Arial"/>
        <family val="2"/>
        <charset val="238"/>
      </rPr>
      <t xml:space="preserve"> </t>
    </r>
  </si>
  <si>
    <r>
      <t xml:space="preserve">Sve izvesti prema </t>
    </r>
    <r>
      <rPr>
        <b/>
        <sz val="10"/>
        <rFont val="Arial"/>
        <family val="2"/>
        <charset val="238"/>
      </rPr>
      <t>shemi 10</t>
    </r>
    <r>
      <rPr>
        <sz val="10"/>
        <rFont val="Arial"/>
        <family val="2"/>
        <charset val="238"/>
      </rPr>
      <t xml:space="preserve"> </t>
    </r>
  </si>
  <si>
    <r>
      <t xml:space="preserve">Sve izvesti prema </t>
    </r>
    <r>
      <rPr>
        <b/>
        <sz val="10"/>
        <rFont val="Arial"/>
        <family val="2"/>
        <charset val="238"/>
      </rPr>
      <t>shemi 11</t>
    </r>
  </si>
  <si>
    <r>
      <t xml:space="preserve">Sve izvesti prema </t>
    </r>
    <r>
      <rPr>
        <b/>
        <sz val="10"/>
        <rFont val="Arial"/>
        <family val="2"/>
        <charset val="238"/>
      </rPr>
      <t>shemi 12</t>
    </r>
    <r>
      <rPr>
        <sz val="10"/>
        <rFont val="Arial"/>
        <family val="2"/>
        <charset val="238"/>
      </rPr>
      <t xml:space="preserve"> </t>
    </r>
  </si>
  <si>
    <r>
      <t xml:space="preserve">Sve izvesti prema </t>
    </r>
    <r>
      <rPr>
        <b/>
        <sz val="10"/>
        <rFont val="Arial"/>
        <family val="2"/>
        <charset val="238"/>
      </rPr>
      <t>shemi 13</t>
    </r>
    <r>
      <rPr>
        <sz val="10"/>
        <rFont val="Arial"/>
        <family val="2"/>
        <charset val="238"/>
      </rPr>
      <t xml:space="preserve"> </t>
    </r>
  </si>
  <si>
    <r>
      <t xml:space="preserve">Sve izvesti prema </t>
    </r>
    <r>
      <rPr>
        <b/>
        <sz val="10"/>
        <rFont val="Arial"/>
        <family val="2"/>
        <charset val="238"/>
      </rPr>
      <t>shemi 14</t>
    </r>
    <r>
      <rPr>
        <sz val="10"/>
        <rFont val="Arial"/>
        <family val="2"/>
        <charset val="238"/>
      </rPr>
      <t xml:space="preserve"> </t>
    </r>
  </si>
  <si>
    <r>
      <t xml:space="preserve">Sve izvesti prema </t>
    </r>
    <r>
      <rPr>
        <b/>
        <sz val="10"/>
        <rFont val="Arial"/>
        <family val="2"/>
        <charset val="238"/>
      </rPr>
      <t>shemi 15</t>
    </r>
  </si>
  <si>
    <r>
      <t xml:space="preserve">Sve izvesti prema </t>
    </r>
    <r>
      <rPr>
        <b/>
        <sz val="10"/>
        <rFont val="Arial"/>
        <family val="2"/>
        <charset val="238"/>
      </rPr>
      <t>shemi 16</t>
    </r>
  </si>
  <si>
    <r>
      <t xml:space="preserve">Sve izvesti prema </t>
    </r>
    <r>
      <rPr>
        <b/>
        <sz val="10"/>
        <rFont val="Arial"/>
        <family val="2"/>
        <charset val="238"/>
      </rPr>
      <t>shemi 16A</t>
    </r>
    <r>
      <rPr>
        <sz val="10"/>
        <rFont val="Arial"/>
        <family val="2"/>
        <charset val="238"/>
      </rPr>
      <t xml:space="preserve"> </t>
    </r>
  </si>
  <si>
    <r>
      <t xml:space="preserve">Sve izvesti prema </t>
    </r>
    <r>
      <rPr>
        <b/>
        <sz val="10"/>
        <rFont val="Arial"/>
        <family val="2"/>
        <charset val="238"/>
      </rPr>
      <t>shemi 17</t>
    </r>
    <r>
      <rPr>
        <sz val="10"/>
        <rFont val="Arial"/>
        <family val="2"/>
        <charset val="238"/>
      </rPr>
      <t xml:space="preserve"> </t>
    </r>
  </si>
  <si>
    <r>
      <t xml:space="preserve">Sve izvesti prema </t>
    </r>
    <r>
      <rPr>
        <b/>
        <sz val="10"/>
        <rFont val="Arial"/>
        <family val="2"/>
        <charset val="238"/>
      </rPr>
      <t>shemi 18</t>
    </r>
    <r>
      <rPr>
        <sz val="10"/>
        <rFont val="Arial"/>
        <family val="2"/>
        <charset val="238"/>
      </rPr>
      <t xml:space="preserve"> </t>
    </r>
  </si>
  <si>
    <r>
      <t xml:space="preserve">Sve izvesti prema </t>
    </r>
    <r>
      <rPr>
        <b/>
        <sz val="10"/>
        <rFont val="Arial"/>
        <family val="2"/>
        <charset val="238"/>
      </rPr>
      <t>shemi 19</t>
    </r>
    <r>
      <rPr>
        <sz val="10"/>
        <rFont val="Arial"/>
        <family val="2"/>
        <charset val="238"/>
      </rPr>
      <t xml:space="preserve"> </t>
    </r>
  </si>
  <si>
    <r>
      <t xml:space="preserve">Sve izvesti prema </t>
    </r>
    <r>
      <rPr>
        <b/>
        <sz val="10"/>
        <rFont val="Arial"/>
        <family val="2"/>
        <charset val="238"/>
      </rPr>
      <t>shemi 20</t>
    </r>
    <r>
      <rPr>
        <sz val="10"/>
        <rFont val="Arial"/>
        <family val="2"/>
        <charset val="238"/>
      </rPr>
      <t xml:space="preserve"> </t>
    </r>
  </si>
  <si>
    <r>
      <t xml:space="preserve">Sve izvesti prema </t>
    </r>
    <r>
      <rPr>
        <b/>
        <sz val="10"/>
        <rFont val="Arial"/>
        <family val="2"/>
        <charset val="238"/>
      </rPr>
      <t>shemi 21</t>
    </r>
  </si>
  <si>
    <r>
      <t xml:space="preserve">Sve izvesti prema </t>
    </r>
    <r>
      <rPr>
        <b/>
        <sz val="10"/>
        <rFont val="Arial"/>
        <family val="2"/>
        <charset val="238"/>
      </rPr>
      <t>shemi 22</t>
    </r>
  </si>
  <si>
    <r>
      <t xml:space="preserve">Sve izvesti prema </t>
    </r>
    <r>
      <rPr>
        <b/>
        <sz val="10"/>
        <rFont val="Arial"/>
        <family val="2"/>
        <charset val="238"/>
      </rPr>
      <t>shemi 23</t>
    </r>
  </si>
  <si>
    <r>
      <t xml:space="preserve">Sve izvesti prema </t>
    </r>
    <r>
      <rPr>
        <b/>
        <sz val="10"/>
        <rFont val="Arial"/>
        <family val="2"/>
        <charset val="238"/>
      </rPr>
      <t>shemi 24</t>
    </r>
  </si>
  <si>
    <r>
      <t xml:space="preserve">Sve izvesti prema </t>
    </r>
    <r>
      <rPr>
        <b/>
        <sz val="10"/>
        <rFont val="Arial"/>
        <family val="2"/>
        <charset val="238"/>
      </rPr>
      <t>shemi 25</t>
    </r>
  </si>
  <si>
    <r>
      <t xml:space="preserve">Sve izvesti prema </t>
    </r>
    <r>
      <rPr>
        <b/>
        <sz val="10"/>
        <rFont val="Arial"/>
        <family val="2"/>
        <charset val="238"/>
      </rPr>
      <t>shemi 26</t>
    </r>
  </si>
  <si>
    <r>
      <t xml:space="preserve">Sve izvesti prema </t>
    </r>
    <r>
      <rPr>
        <b/>
        <sz val="10"/>
        <rFont val="Arial"/>
        <family val="2"/>
        <charset val="238"/>
      </rPr>
      <t>shemi 27</t>
    </r>
    <r>
      <rPr>
        <sz val="10"/>
        <rFont val="Arial"/>
        <family val="2"/>
        <charset val="238"/>
      </rPr>
      <t xml:space="preserve"> </t>
    </r>
  </si>
  <si>
    <r>
      <t xml:space="preserve">Sve izvesti prema </t>
    </r>
    <r>
      <rPr>
        <b/>
        <sz val="10"/>
        <rFont val="Arial"/>
        <family val="2"/>
        <charset val="238"/>
      </rPr>
      <t xml:space="preserve">shemi 28 </t>
    </r>
  </si>
  <si>
    <r>
      <t xml:space="preserve">Sve izvesti prema </t>
    </r>
    <r>
      <rPr>
        <b/>
        <sz val="10"/>
        <rFont val="Arial"/>
        <family val="2"/>
        <charset val="238"/>
      </rPr>
      <t>shemi 29</t>
    </r>
  </si>
  <si>
    <r>
      <t xml:space="preserve">Sve izvesti prema </t>
    </r>
    <r>
      <rPr>
        <b/>
        <sz val="10"/>
        <rFont val="Arial"/>
        <family val="2"/>
        <charset val="238"/>
      </rPr>
      <t xml:space="preserve">shemi 30 </t>
    </r>
  </si>
  <si>
    <r>
      <t xml:space="preserve">Sve izvesti prema </t>
    </r>
    <r>
      <rPr>
        <b/>
        <sz val="10"/>
        <rFont val="Arial"/>
        <family val="2"/>
        <charset val="238"/>
      </rPr>
      <t>shemi 31</t>
    </r>
    <r>
      <rPr>
        <sz val="10"/>
        <rFont val="Arial"/>
        <family val="2"/>
        <charset val="238"/>
      </rPr>
      <t xml:space="preserve"> </t>
    </r>
  </si>
  <si>
    <r>
      <t xml:space="preserve">Sve izvesti prema </t>
    </r>
    <r>
      <rPr>
        <b/>
        <sz val="10"/>
        <rFont val="Arial"/>
        <family val="2"/>
        <charset val="238"/>
      </rPr>
      <t>shemi 32</t>
    </r>
  </si>
  <si>
    <r>
      <t xml:space="preserve">Sve izvesti prema </t>
    </r>
    <r>
      <rPr>
        <b/>
        <sz val="10"/>
        <rFont val="Arial"/>
        <family val="2"/>
        <charset val="238"/>
      </rPr>
      <t>shemi 33</t>
    </r>
    <r>
      <rPr>
        <sz val="10"/>
        <rFont val="Arial"/>
        <family val="2"/>
        <charset val="238"/>
      </rPr>
      <t xml:space="preserve"> </t>
    </r>
  </si>
  <si>
    <r>
      <t xml:space="preserve">Sve izvesti prema </t>
    </r>
    <r>
      <rPr>
        <b/>
        <sz val="10"/>
        <rFont val="Arial"/>
        <family val="2"/>
        <charset val="238"/>
      </rPr>
      <t>shemi 34</t>
    </r>
    <r>
      <rPr>
        <sz val="10"/>
        <rFont val="Arial"/>
        <family val="2"/>
        <charset val="238"/>
      </rPr>
      <t xml:space="preserve"> </t>
    </r>
  </si>
  <si>
    <r>
      <t xml:space="preserve">Sve izvesti prema </t>
    </r>
    <r>
      <rPr>
        <b/>
        <sz val="10"/>
        <rFont val="Arial"/>
        <family val="2"/>
        <charset val="238"/>
      </rPr>
      <t>shemi 35</t>
    </r>
    <r>
      <rPr>
        <sz val="10"/>
        <rFont val="Arial"/>
        <family val="2"/>
        <charset val="238"/>
      </rPr>
      <t xml:space="preserve"> </t>
    </r>
  </si>
  <si>
    <r>
      <t xml:space="preserve">Sve izvesti prema </t>
    </r>
    <r>
      <rPr>
        <b/>
        <sz val="10"/>
        <rFont val="Arial"/>
        <family val="2"/>
        <charset val="238"/>
      </rPr>
      <t>shemi 36</t>
    </r>
    <r>
      <rPr>
        <sz val="10"/>
        <rFont val="Arial"/>
        <family val="2"/>
        <charset val="238"/>
      </rPr>
      <t xml:space="preserve"> </t>
    </r>
  </si>
  <si>
    <r>
      <t xml:space="preserve">Sve izvesti prema </t>
    </r>
    <r>
      <rPr>
        <b/>
        <sz val="10"/>
        <rFont val="Arial"/>
        <family val="2"/>
        <charset val="238"/>
      </rPr>
      <t>shemi 3</t>
    </r>
  </si>
  <si>
    <r>
      <t xml:space="preserve">Sve izvesti prema </t>
    </r>
    <r>
      <rPr>
        <b/>
        <sz val="10"/>
        <rFont val="Arial"/>
        <family val="2"/>
        <charset val="238"/>
      </rPr>
      <t>shemi 4</t>
    </r>
  </si>
  <si>
    <r>
      <t xml:space="preserve">Sve izvesti prema </t>
    </r>
    <r>
      <rPr>
        <b/>
        <sz val="10"/>
        <rFont val="Arial"/>
        <family val="2"/>
        <charset val="238"/>
      </rPr>
      <t>shemi 5</t>
    </r>
    <r>
      <rPr>
        <sz val="10"/>
        <rFont val="Arial"/>
        <family val="2"/>
        <charset val="238"/>
      </rPr>
      <t xml:space="preserve"> </t>
    </r>
  </si>
  <si>
    <r>
      <t xml:space="preserve">Sve izvesti prema </t>
    </r>
    <r>
      <rPr>
        <b/>
        <sz val="10"/>
        <rFont val="Arial"/>
        <family val="2"/>
        <charset val="238"/>
      </rPr>
      <t>shemi 7</t>
    </r>
  </si>
  <si>
    <r>
      <t xml:space="preserve">Sve izvesti prema </t>
    </r>
    <r>
      <rPr>
        <b/>
        <sz val="10"/>
        <rFont val="Arial"/>
        <family val="2"/>
        <charset val="238"/>
      </rPr>
      <t>shemi 1</t>
    </r>
    <r>
      <rPr>
        <sz val="10"/>
        <rFont val="Arial"/>
        <family val="2"/>
        <charset val="238"/>
      </rPr>
      <t xml:space="preserve"> </t>
    </r>
  </si>
  <si>
    <r>
      <t xml:space="preserve">Sve izvesti prema </t>
    </r>
    <r>
      <rPr>
        <b/>
        <sz val="10"/>
        <rFont val="Arial"/>
        <family val="2"/>
        <charset val="238"/>
      </rPr>
      <t xml:space="preserve">shemi 3 </t>
    </r>
  </si>
  <si>
    <r>
      <t xml:space="preserve">Sve izvesti prema </t>
    </r>
    <r>
      <rPr>
        <b/>
        <sz val="10"/>
        <rFont val="Arial"/>
        <family val="2"/>
        <charset val="238"/>
      </rPr>
      <t>shemi 6</t>
    </r>
    <r>
      <rPr>
        <sz val="10"/>
        <rFont val="Arial"/>
        <family val="2"/>
        <charset val="238"/>
      </rPr>
      <t xml:space="preserve"> </t>
    </r>
  </si>
  <si>
    <r>
      <t xml:space="preserve">Sve izvesti prema </t>
    </r>
    <r>
      <rPr>
        <b/>
        <sz val="10"/>
        <rFont val="Arial"/>
        <family val="2"/>
        <charset val="238"/>
      </rPr>
      <t>shemi 10</t>
    </r>
  </si>
  <si>
    <r>
      <t xml:space="preserve">Sve izvesti prema </t>
    </r>
    <r>
      <rPr>
        <b/>
        <sz val="10"/>
        <rFont val="Arial"/>
        <family val="2"/>
        <charset val="238"/>
      </rPr>
      <t>shemi 12</t>
    </r>
  </si>
  <si>
    <r>
      <t xml:space="preserve">Sve izvesti prema </t>
    </r>
    <r>
      <rPr>
        <b/>
        <sz val="10"/>
        <rFont val="Arial"/>
        <family val="2"/>
        <charset val="238"/>
      </rPr>
      <t>shemi 11</t>
    </r>
    <r>
      <rPr>
        <sz val="10"/>
        <rFont val="Arial"/>
        <family val="2"/>
        <charset val="238"/>
      </rPr>
      <t xml:space="preserve"> </t>
    </r>
  </si>
  <si>
    <r>
      <t xml:space="preserve">Sve izvesti prema </t>
    </r>
    <r>
      <rPr>
        <b/>
        <sz val="10"/>
        <rFont val="Arial"/>
        <family val="2"/>
        <charset val="238"/>
      </rPr>
      <t>shemi 13</t>
    </r>
  </si>
  <si>
    <r>
      <t xml:space="preserve">Sve izvesti prema </t>
    </r>
    <r>
      <rPr>
        <b/>
        <sz val="10"/>
        <rFont val="Arial"/>
        <family val="2"/>
        <charset val="238"/>
      </rPr>
      <t>shemi 16</t>
    </r>
    <r>
      <rPr>
        <sz val="10"/>
        <rFont val="Arial"/>
        <family val="2"/>
        <charset val="238"/>
      </rPr>
      <t xml:space="preserve"> </t>
    </r>
  </si>
  <si>
    <r>
      <t xml:space="preserve">Sve izvesti prema </t>
    </r>
    <r>
      <rPr>
        <b/>
        <sz val="10"/>
        <rFont val="Arial"/>
        <family val="2"/>
        <charset val="238"/>
      </rPr>
      <t>shemi 17A</t>
    </r>
    <r>
      <rPr>
        <sz val="10"/>
        <rFont val="Arial"/>
        <family val="2"/>
        <charset val="238"/>
      </rPr>
      <t xml:space="preserve"> </t>
    </r>
  </si>
  <si>
    <r>
      <t xml:space="preserve">Sve izvesti prema </t>
    </r>
    <r>
      <rPr>
        <b/>
        <sz val="10"/>
        <rFont val="Arial"/>
        <family val="2"/>
        <charset val="238"/>
      </rPr>
      <t>shemi 18</t>
    </r>
  </si>
  <si>
    <r>
      <t xml:space="preserve">Sve izvesti prema </t>
    </r>
    <r>
      <rPr>
        <b/>
        <sz val="10"/>
        <rFont val="Arial"/>
        <family val="2"/>
        <charset val="238"/>
      </rPr>
      <t>shemi 20</t>
    </r>
  </si>
  <si>
    <r>
      <t xml:space="preserve">Sve izvesti prema </t>
    </r>
    <r>
      <rPr>
        <b/>
        <sz val="10"/>
        <rFont val="Arial"/>
        <family val="2"/>
        <charset val="238"/>
      </rPr>
      <t>shemi 21A</t>
    </r>
  </si>
  <si>
    <r>
      <t xml:space="preserve">Sve izvesti prema </t>
    </r>
    <r>
      <rPr>
        <b/>
        <sz val="10"/>
        <rFont val="Arial"/>
        <family val="2"/>
        <charset val="238"/>
      </rPr>
      <t>shemi 4A</t>
    </r>
    <r>
      <rPr>
        <sz val="10"/>
        <rFont val="Arial"/>
        <family val="2"/>
        <charset val="238"/>
      </rPr>
      <t xml:space="preserve"> </t>
    </r>
  </si>
  <si>
    <r>
      <t xml:space="preserve">Sve izvesti prema </t>
    </r>
    <r>
      <rPr>
        <b/>
        <sz val="10"/>
        <rFont val="Arial"/>
        <family val="2"/>
        <charset val="238"/>
      </rPr>
      <t>shemi 4B</t>
    </r>
  </si>
  <si>
    <r>
      <t xml:space="preserve">Sve izvesti prema </t>
    </r>
    <r>
      <rPr>
        <b/>
        <sz val="10"/>
        <rFont val="Arial"/>
        <family val="2"/>
        <charset val="238"/>
      </rPr>
      <t>shemi 6A</t>
    </r>
  </si>
  <si>
    <r>
      <t xml:space="preserve">Sve izvesti prema </t>
    </r>
    <r>
      <rPr>
        <b/>
        <sz val="10"/>
        <rFont val="Arial"/>
        <family val="2"/>
        <charset val="238"/>
      </rPr>
      <t>shemi 9</t>
    </r>
  </si>
  <si>
    <r>
      <t xml:space="preserve">Sve izvesti prema </t>
    </r>
    <r>
      <rPr>
        <b/>
        <sz val="10"/>
        <rFont val="Arial"/>
        <family val="2"/>
        <charset val="238"/>
      </rPr>
      <t>shemi 10A</t>
    </r>
    <r>
      <rPr>
        <sz val="10"/>
        <rFont val="Arial"/>
        <family val="2"/>
        <charset val="238"/>
      </rPr>
      <t xml:space="preserve"> </t>
    </r>
  </si>
  <si>
    <r>
      <t xml:space="preserve">Sve izvesti prema </t>
    </r>
    <r>
      <rPr>
        <b/>
        <sz val="10"/>
        <rFont val="Arial"/>
        <family val="2"/>
        <charset val="238"/>
      </rPr>
      <t>shemi 11A</t>
    </r>
  </si>
  <si>
    <r>
      <t xml:space="preserve">Sve izvesti prema </t>
    </r>
    <r>
      <rPr>
        <b/>
        <sz val="10"/>
        <rFont val="Arial"/>
        <family val="2"/>
        <charset val="238"/>
      </rPr>
      <t>shemi 15</t>
    </r>
    <r>
      <rPr>
        <sz val="10"/>
        <rFont val="Arial"/>
        <family val="2"/>
        <charset val="238"/>
      </rPr>
      <t xml:space="preserve"> </t>
    </r>
  </si>
  <si>
    <r>
      <rPr>
        <b/>
        <sz val="10"/>
        <rFont val="Arial"/>
        <family val="2"/>
        <charset val="238"/>
      </rPr>
      <t>Dobava i ugradnja vanjskih aluminijskih žaluzina na prozore, na elektromotorni pogon s podžbuknim zaštitnim maskama</t>
    </r>
    <r>
      <rPr>
        <sz val="10"/>
        <rFont val="Arial"/>
        <family val="2"/>
        <charset val="238"/>
      </rPr>
      <t xml:space="preserve">. Zaštita od sunca je podijeljena u segmente (polja) koji odgovaraju dimenzijama aluminijske bravarije. Zaštita od sunca se montira na bravarsku konstrukciju pročelja. </t>
    </r>
  </si>
  <si>
    <t>Dobava i montaža konzolne Wc školjke,  ugradbenog  kotlića (uključivo metalna potkonstrukcija za montažu u obzid od gipskartonskih ploča) i  Wc daske od tvrde plastike. Stavkom obuhvatiti izradu spoja na dovod i odvod (isplavne cijevi, vijke za školjku i sl.).  Obračun po montiranom kompletu.</t>
  </si>
  <si>
    <t>Sve stavke specifikacije podrazumjevaju dobavu i montažu opreme, kao i polaganje i spajanje kabela, te dovođenje predmetne instalacije u funkciju.
Sva oprema mora biti renomiranih proizvođača i imati ateste na hrvatskom jeziku.</t>
  </si>
  <si>
    <t>ili jednakovrijedan proizvod:</t>
  </si>
  <si>
    <t>Dobava, montaža i spajanje servera +KO -samostojeći komunikacijski ormar DS 800x1970x800, 19", 42U</t>
  </si>
  <si>
    <t xml:space="preserve">Dobava, montaža i spajanje priključnog ormarića telefona, tip kao ITO-LI-40, sa rastavnim KRONE regletama, uključivo brtvljenje za uvod cijevi                                                 ili jednakovrijedan </t>
  </si>
  <si>
    <t>Dobava, montaža i spajanje matičnog sata sa programatorom.</t>
  </si>
  <si>
    <t>Ispitivanje, puštanje u rad te dovođenja kompletne instalacije u stanje potpune funkcionalnosti</t>
  </si>
  <si>
    <t>Oprema za mehaničko zaključavanje elektromotora - Šipka 12mm, pocinčana, dužine 2000 mm</t>
  </si>
  <si>
    <t>Oprema za mehaničko zaključavanje elektromotora - Šipka 12mm, pocinčana, dužine 2000 mm.</t>
  </si>
  <si>
    <t>Dobava, montaža i spajanje Elektroprihvatnika tip A5000 E</t>
  </si>
  <si>
    <t>tip kao BIS PP 10N HUST</t>
  </si>
  <si>
    <t>tip kao BIS TPR 02 S HUST</t>
  </si>
  <si>
    <t>Nabava, montaža i spajanje tipkala pored školjki ili tuš kabina. Predviđeno tipkalo opremljeno je poteznom vrpcom za uspostavu poziva pri čemu vrpca seže do visine 50cm od poda, crvenom LED indikacijom statusa koja se uključuje uslijed uspostave poziva. Predviđeno pozivno tipkalo ugrađuje se u negorivu podžbuknu ugradnu kutiju Ø60mm na visinu h=2.0m od poda.</t>
  </si>
  <si>
    <t xml:space="preserve">tip kao HUST BIS SS 01 CBT </t>
  </si>
  <si>
    <t>Nabava, ugradnja i spajanje SOS signalne svjetiljke sa biperom</t>
  </si>
  <si>
    <t>Stavkom je obuhvaćena pažljiva demontaža postojećih kolnih vrata ulaza u dvorište ,utovar, istovar, prijevoz viška materijala od rušenja na deponiju koju osigurava izvođač radova , svi pripremni I pomoćni radovi, alati I materijali. Obračun po komplet demontiranim i uklonjenim vratima.</t>
  </si>
  <si>
    <t>- utovar otkopanog materijala u vozilo, te prijevoz na depniju</t>
  </si>
  <si>
    <t>- istovar i razastiranje na deponiju koju osigurava izvođač.</t>
  </si>
  <si>
    <t>- ručni otkop uz komunalne istalacije</t>
  </si>
  <si>
    <r>
      <t>Obračunato u m</t>
    </r>
    <r>
      <rPr>
        <vertAlign val="superscript"/>
        <sz val="10"/>
        <rFont val="Arial"/>
        <family val="2"/>
        <charset val="238"/>
      </rPr>
      <t>3</t>
    </r>
    <r>
      <rPr>
        <sz val="10"/>
        <rFont val="Arial"/>
        <family val="2"/>
        <charset val="238"/>
      </rPr>
      <t xml:space="preserve"> stvarno iskopanog i uklonjenog materijala mjereno u sraslom stanju uz prosječnu cijenu bez obzira na stvarni udio ručnog i strojnog iskopa.</t>
    </r>
  </si>
  <si>
    <t>Iskop i uklanjanje zemljanog materijala C kategorije nakon prethodnog uklanjanja asfaltnih i betonskih dijelova kolničke konstrukcije u zoni  kolnika do dubine 0,7 m računajući od kote nivelete postojećeg kolnika. Rad obuhvaća široke iskope predviđene</t>
  </si>
  <si>
    <t>osiguranja psotojećih objekata i komunikacija. Široki iskop treba obavljati upotrebom odgovarajuće mehanizacije, a ručni rad treba ograničiti na neophodni minimum. Sve iskope treba urediti prema karakterističnim profilima, predviđenim kotama i nagibima iz projekta, odnosno prema zahtjevu nadzornog inženjera. Naročitu pažnju teba posvetiti iskopu oko postojećih instalacija. U jediničnoj cijeni stavke obuhvaćen je utovar, prijevoz, istovar, razastiranje i ugradnja na deponiju. Predviđa se 20% ručnog iskopa i 80% strojnog iskopa.</t>
  </si>
  <si>
    <t xml:space="preserve"> - iskop i odvoz na deponiju koju osigurava izvođač.</t>
  </si>
  <si>
    <t>Nasip ispod kolnika izvodi se od šljunka ili kamenog materijala u slojevima čija se debljina određuje ovisno o vrsti materijala i nabijačima. Nabijanje treba izvoditi tako da se kod svakog sloja postigne ME = 25 MN/m2 .</t>
  </si>
  <si>
    <t>- dobavu i dopremu gotovih betonskih rubnjaka C30/37, te razvoz rubnjaka po gradilištu,</t>
  </si>
  <si>
    <t xml:space="preserve">
Ova stavka obuhvaća:
- dobavu i dopremu gotovih betonskih rigola C25/30, te razvoz rigola po gradilištu,
- pripremu podloge, čišćenje kod podloge od cementne stabilizacije, otkop ili nasipavanje sa nabijanjem kod podloge od kamena,
- izrada i ugradbnja betona C12/15,podloge i zaloge,
- polaganje rigola u beton po pravcu i niveleti sa razmakom (spojnicom) do 1 cm,
- svi prijevozi i prijenosti betona i pomoćnog materijala,
- zalijevanje spojnica cementnim mortom omjera 1:4,
- njega betona,
- ispitivanje kvalitete rigola sa pribavljanjem atesta.
Obračun po m ugrađenog rubnjaka.
- rigoli 40*40*8 cm 
</t>
  </si>
  <si>
    <t>- dobavu, dopremu i ugradnju betonskih opločnika  sa svim prijenosima i prijevozima (vrstu i kvalitetu propisuje projektant),</t>
  </si>
  <si>
    <t>- dobavu, dopremu i razastiranje sloja pijeska i cementa sa svim prijenosima,</t>
  </si>
  <si>
    <t>Dobavu, doprema i ugradnja kliznih ulaznih vrata, sa pripadajućim stupovima . Vrata su  dimenzija 10000 x 1500 mm, okviri vertikalni, gornji  60x60 mm, donji 60x 100 mm. Ispuna panel istovjetan kao i ogradni.</t>
  </si>
  <si>
    <t xml:space="preserve"> Jedinična cijena sadrži sav potreban rad i spojni materijal (okov, brava, kvaka i dr. ), dobavu, dopremu i ugradnju nosećih stupova i vrata, te sve ostale pripomoći. </t>
  </si>
  <si>
    <t xml:space="preserve">Ova stavka obuhvaća:
- iskop jame u tlu za postavljanje kanalice, nabijanje dna kanala, nasipavanje sloja šljunka- izravnavajućeg sloja 10 cm
- Kanal se izvodi polaganjem na betonsku podlogu marke C20/25 debljine sloja 15 cm,a kanal je potrebno bočno založiti betonom.                                                                              
- nabava i polaganje kanalice izrađene iz polymerbetona,  V-presjeka,  s ugrađenim padom i pripadjućom  lijevano-željeznom mosnom rešetkom za teški promet     - tip  ACO DRAIN MULTILINE V100    ILI JEDNAKOVRIJEDNA </t>
  </si>
  <si>
    <t>- zatrpavanje zemljom od iskopa oko sabirnika sa nabijanjem u slojevima,
- nabava, doprema i ugradba  pripadajuće pocinčane rešetke za laki ili teški promet, 
- ispitivanje vodonepropusnosti  i pribavljanje atesta,
- utovar, prijevoz i istovar viška materijala od iskopa, na deponiju koju osigurava izvođač radova.
Obračun po komadu ugrađenog sabirnika.</t>
  </si>
  <si>
    <t xml:space="preserve">Ova stavka obuhvaća:
- iskop jame u tlu za postavljanje sabirnika,
- nabijanjedna kanala
- nasipavanje sloja šljunka- izravnavajućeg sloja 10 cm
- betoniranje dna  C20/25 d=15cm,
- nabava i polaganje sabirnika, tip  ACO drain V100 sabirnik - duboka izvedba     ILI JEDNAKOVRIJEDAN                                                                                       </t>
  </si>
  <si>
    <t>- izrada podloge i obloge oko cijevi od mršavog betona C12/15</t>
  </si>
  <si>
    <t>Ovaj rad obuhvaća izradu oznaka na kolniku za reguliranje prometa koje su definirane u Pravilniku .</t>
  </si>
  <si>
    <t>Rad mora biti obavljen u skladu s projektom, Pravilnikom, propisima, te zahtjevima nadzornog inženjera.</t>
  </si>
  <si>
    <t>Rad mora biti obavljen u skladu s projektom, Pravilnikom, propisima, te zahtjevima nadzornog inženjera .</t>
  </si>
  <si>
    <t>Ova stavka obuhvaća zasjecanje postojećeg asfalta na mjestima kontakta starog i novog kolnika, zajedno sa nabavom, dopremom i ugradnjom polimerizirane brtvene trake 4*1 cm. Stavkom su obuhvaćeni slijedeći radovi:
- pravilno zasjecanje postojećeg asfalta
- utovar, prijevoz, istovar, razastiranje i ugradnja  viška materijala  na deponiju koju osigurava izvođač radova
- nabava, doprema i ugradnja polimerizirane brtvene trake dimenzija 4*1 cm na bazi plimernom modificiranog bitumena, na kontaktima starog i novog kolnika. Brtvenu traku treba ugraditi u potpunosti u skladu sa tehnologijom proizvođača.
Obračun po m ugrađene brtvene trake odnosno zasječenog asfalta.</t>
  </si>
  <si>
    <t>- utovar otkopanog materijala u vozilo</t>
  </si>
  <si>
    <t>- utovar, prijevoz i razastiranje na deponiji koju osigurava izvođač radova</t>
  </si>
  <si>
    <t xml:space="preserve">Iskop i uklanjanje zemljanog materijala C kategorije nakon prethodnog uklanjanja asfaltnih i betonskih dijelova kolničke konstrukcije u zoni  kolnika do dubine 0,7 m računajući od kote nivelete postojećeg kolnika . Rad obuhvaća  iskope predviđene projektom </t>
  </si>
  <si>
    <r>
      <t>Obračunato u m</t>
    </r>
    <r>
      <rPr>
        <vertAlign val="superscript"/>
        <sz val="10"/>
        <rFont val="Arial"/>
        <family val="2"/>
        <charset val="238"/>
      </rPr>
      <t>3</t>
    </r>
    <r>
      <rPr>
        <sz val="10"/>
        <rFont val="Arial"/>
        <family val="2"/>
        <charset val="238"/>
      </rPr>
      <t xml:space="preserve"> stvarno iskopanog i uklonjenog materijala mjereno u sraslom stanju uz prosječnu cijenu bez obzira na stvarni udio ručnog i strojnog iskopa .</t>
    </r>
  </si>
  <si>
    <t xml:space="preserve"> - iskop i odvoz na deponiju koju osigurava izvođač radova</t>
  </si>
  <si>
    <t xml:space="preserve">Nasip ispod kolnika izvodi se od šljunka ili kamenog materijala u slojevima čija se debljina određuje ovisno o vrsti materijala i nabijačima. Nabijanje treba izvoditi tako da se kod svakog sloja postigne ME = 25 MN/m2 </t>
  </si>
  <si>
    <t>Ova stavka obuhvaća:
- dobavu, dopremu i ugradnju asfaltne mješavine
- čišćenje i prskanje podloge za asfaltbeton,
- razastiranje, valjanje i njega asfaltbetona.</t>
  </si>
  <si>
    <t>Stavka obuhvaća:
 - proširenje otkopa kanala za reviziono okno, sa odvozom iskopanog materijala na deponiju koju osigurava izvođač radova
- sve radove i materijale za izvedbu revizionih okana sa njihovom punom funkcionalnošću,
- izrada, postava i skidanje oplate
 - armiranje revizonog okna dubine do 2,00 m obostrano mrežastom armaturom Q188,
 - betoniranje tipskog revizionog okna dimenzija
100/60 cm u oplati betonom C 25/30 prema nacrtima,
 - nabava i ugradba lijevanoželjeznih stupaljki na
razmaku od 25 cm,
 - izrada vodonepropusne cementne žbuke unutarnjih površina okna debljine 2 cm i omjera smjese 1:2,
 - nabava, doprema i ugradba lijevano-željeznih
poklopaca, tip za teški promet. 
Obračun po komadu izvedenog okna.</t>
  </si>
  <si>
    <t>Ova stavka obuhvaća:
- iskop jame u tlu za slivnik,
- betoniranje dna slivnika C16/20 d=15 cm,
- nabava, doprema i polaganje betonskih cijevi  50 cm,
- probijanje rupe u slivniku za izvedbu priključka slivnika,
- zatrpavanje zemljom od iskopa oko slivnika sa nabijanjem u slojevima,
- nabava, doprema i ugradba lijevano-željezne rešetke, 
- ispitivanje vodonepropusnosti izvedenih slivnika i pribavljanje atesta,
- utovar, prijevoz i istovar viška materijala od iskopa na deponij koji osigurava izvođač radova.</t>
  </si>
  <si>
    <t>Rad mora biti obavljen u skladu s projektom, Pravilnikom, propisima,te zahtjevima nadzornog inženjera.</t>
  </si>
  <si>
    <t xml:space="preserve"> - svi potrebni odvozi otpadnog materijala uključivo s utovarom i istovarom na deponiju koju osigurava izvođač radova, te sve takse i pristojbe za deponiranje. </t>
  </si>
  <si>
    <t>Ova stavka obuhvaća zasjecanje postojećeg asfalta na mjestima kontakta starog i novog kolnika, zajedno sa nabavom, dopremom i ugradnjom polimerizirane brtvene trake 4*1 cm. Stavkom su obuhvaćeni slijedeći radovi:
- pravilno zasjecanje postojećeg asfalta
- utovar, prijevoz, istovar, razastiranje i ugradnja  viška materijala na deponiju koju osigurava izvođač radova
- nabava, doprema i ugradnja polimerizirane brtvene trake dimenzija 4*1 cm na bazi plimernom modificiranog bitumena, na kontaktima starog i novog kolnika. Brtvenu traku treba ugraditi u potpunosti u skladu sa tehnologijom proizvođača.
Obračun po m ugrađene brtvene trake odnosno zasječenog asfalta.</t>
  </si>
  <si>
    <t>Stavka obuhvaća : 
- rušenje raznih AB, betonskih ili kamenih komada  
- utovar, istovar i prijevoz neupotrebljenog materijala na deponiju koji osigurava izvođač
- razastiranje istovarenog materijala. 
Obračun radova po m3.</t>
  </si>
  <si>
    <t xml:space="preserve">    Ovom stavkom je obuhvaćeno rušenje velikog betonskog rubnjaka, ugrađenog u betonsku posteljicu.
Stavkom su obuhvaćeni slijedeći radovi:
- ručni iskop uz postojeće rubnjake,
- pažljivo rušenje postojećih rubnjaka,
- rušenje postojećeg betonskog temelja rubnjaka kompresorima,
- utovar, prijevoz, istovar, razastiranje i ugradnja viška zemlje od iskopa, svih betona i rubnjaka na deponiju koju osigurava izvođač radova.
- svi pripremni i pomoćni radovi, alati i materijali.
Obračun po m' izvađenih rubnjaka </t>
  </si>
  <si>
    <t>- utovar, prijevoz i razastiranje na deponiju koju osigurava izvođač radova</t>
  </si>
  <si>
    <t>Ova stavka obuhvaća:
- Iskop za temelje  u zemljištu C ktg. uz pravilno odsijecanje bočnih strana i dna rova. Predviđa se 30% ručnog iskopa. U cijenu stavke uključen je utovar, prijevoz, istovar, razastiranje i ugradnja na deponiju koji osigurava izvođač. Obračunato po m3 stvarno iskopanog i uklonjenog materijala mjereno u sraslom stanju, uz prosječnu cijenu iskopa bez obzira na stvarni udio ručnog i strojnog iskopa.</t>
  </si>
  <si>
    <t>Ova stavka obuhvaća:
- Iskop za temelje  u zemljištu C ktg. uz pravilno odsijecanje bočnih strana i dna rova. Predviđa se 30% ručnog iskopa. U cijenu stavke uključen je utovar, prijevoz, istovar, razastiranje i ugradnja na deponiju koju osigurava izvođač radova. Obračunato po m3 stvarno iskopanog i uklonjenog materijala mjereno u sraslom stanju, uz prosječnu cijenu iskopa bez obzira na stvarni udio ručnog i strojnog iskopa.</t>
  </si>
  <si>
    <t>Ova stavka obuhvaća:
- iskop jame u tlu za slivnik,
- betoniranje dna slivnika C16/20 d=15 cm,
- nabava, doprema i polaganje betonskih cijevi  50 cm,
- probijanje rupe u slivniku za izvedbu priključka slivnika,
- zatrpavanje zemljom od iskopa oko slivnika sa nabijanjem u slojevima,
- nabava, doprema i ugradba lijevano-željezne rešetke, 
- ispitivanje vodonepropusnosti izvedenih slivnika i pribavljanje atesta,
- utovar, prijevoz i istovar viška materijala od iskopa  na deponiju koji osigurava izvođač radova.</t>
  </si>
  <si>
    <t>-ispitivanje vodonepropusnosti izvedenih priključaka, te pribavljanje atesta,odvoz zemlje preostale nakon izvedbe priključaka nagradilište ili na deponiju koji osigurava izvođač radova;  sa utovarom, odvozom, istovarom i razastirnjem dovezenog materijala,</t>
  </si>
  <si>
    <t xml:space="preserve">                                      
- zatrpavanje zemljom od iskopa oko kanalice sa nabijanjem u slojevima, utovar, prijevoz i istovar na deponiju koju osigurava izvođač radova
- nabava, doprema i ugradba  rešetke. Gornji rub  rešetke se izvodi u razini 2-5 mm ispod kote gotove završne okolne površine.  
- ispitivanje vodonepropusnosti izvedenih kanalica i pribavljanje atesta,
Obračun po m' ugrađene kanalice, sve sa priborom za montažu do potpune funkcionalnosti</t>
  </si>
  <si>
    <t xml:space="preserve"> - ispitivanje vodonepropusnosti izvedenih priključaka, te pribavljanje atesta, odvoz zemlje preostale nakon izvedbe priključaka nagradilište ili na deponiju koju osigurava izvođač radova; sa utovarom, odvozom, istovarom i razastirnjem dovezenog materijala,</t>
  </si>
  <si>
    <t>Ova stavka obuhvaća čišćenje zelenih površina od ostataka građevnog materijala i ostalog otpada, skupljanje u hrpe, utovar i odvoz na deponiju koju osigurava izvođač radova. Obračun po m2</t>
  </si>
  <si>
    <t>Stavka obuhvaća skidanje sloja tla debljine 10 cm, utovar i odvoz na deponiju koju osigurava izvođač radova.</t>
  </si>
  <si>
    <t>Ova stavka obuhvaća rušenje postojećih asfaltnih slojeva kolnika prosječne debljine 12 cm. Postojeće kolničke konstrukcije treba rušiti tako da teren nakon rušenja bude sposoban za funkcionalnu uporabu, koja se predviđa projektom, odnosno prema zahtjevu nadzornog inženjera. Rušenje treba obaviti posebno pažljivo da se ne bi oštetila metalna kućišta zatvarača, hidranti, betonska okna izvedena u kolniku. Radove uskladiti sa odabranom tehnologijom radova na instalacijama, te upisom nadzornog inženjera u građevinski dnevnik. U jediničnoj cijeni stavke obuhvaćen je utovar, prijevoz, istovar, razastiranje i ugradnja na deponiju koju osigurava izvođač.</t>
  </si>
  <si>
    <t>Stavka obuhvaća : 
- rušenje raznih AB, betonskih ili kamenih komada  
- utovar, istovar i prijevoz neupotrebljenog materijala  na deponiju koji osigurava izvođač
- razastiranje istovarenog materijala. 
Obračun radova po m3.</t>
  </si>
  <si>
    <t>- istovar i razastiranje na deponiju koju osigurava izvođač radova</t>
  </si>
  <si>
    <t>potrebna osiguranja psotojećih objekata i komunikacija.  Iskop treba obavljati upotrebom odgovarajuće mehanizacije, a ručni rad treba ograničiti na neophodni minimum. Sve iskope treba urediti prema karakterističnim profilima, predviđenim kotama i nagibima iz projekta, odnosno prema zahtjevu nadzornog inženjera. Naročitu pažnju teba posvetiti iskopu oko postojećih instalacija. U jediničnoj cijeni stavke obuhvaćen je utovar, prijevoz, istovar, razastiranje i ugradnja na deponiju koju osigurava izvođač radova. Predviđa se 20% ručnog iskopa i 80% strojnog iskopa.</t>
  </si>
  <si>
    <t>-ispitivanje vodonepropusnosti izvedenih priključaka, te pribavljanje atesta,odvoz zemlje preostale nakon izvedbe priključaka na gradilište ili na deponiju koji osigurava izvođač radova; sa utovarom, odvozom, istovarom i razastirnjem dovezenog materijala</t>
  </si>
  <si>
    <t>uporabljivosti elementa uključivo sav rad, potrebni materijal, okov i spojna sredstva.</t>
  </si>
  <si>
    <t xml:space="preserve">Katalog sa opisom i fotografijom svih ponuđenih proizvoda, iz kojeg su vidljive sve </t>
  </si>
  <si>
    <t>tražene karakteristike proizvoda predmeta nabave.</t>
  </si>
  <si>
    <t>Isporučitelj je obvezan prije isporuke robe izvršiti izmjeru na licu mjesta i pregledati</t>
  </si>
  <si>
    <t xml:space="preserve">prostorije. Sav rad i materijal vezan uz nabavu, isporuku, montažu i razmještaj uključeni su </t>
  </si>
  <si>
    <t xml:space="preserve"> u ugovorenu cijenu.</t>
  </si>
  <si>
    <t>Isporučitelj je dužan prilikom isporuke, montaže i razmještaja opreme u okviru ugovorene cijene preuzeti nekretninu, te obavijestiti investitora o početku radova.</t>
  </si>
  <si>
    <t xml:space="preserve">Od tog trenutka pa do primopredaje opreme, isporučitelj je odgovoran za stvari i osobe koje </t>
  </si>
  <si>
    <t>se nalaze u građevini.</t>
  </si>
  <si>
    <t>Pri radu treba obavezno primjenjivati sve potrebne mjere zaštite na radu, naročito zaštite od požara.</t>
  </si>
  <si>
    <t>Ukoliko se isporučitelj ne pridržava ovih pravila može mu se zabraniti daljnji rad dok ga</t>
  </si>
  <si>
    <t>ne organizira u skladu s pravilima.</t>
  </si>
  <si>
    <t>Troškovi zaštite uračunati su u jediničnu cijenu.Ukoliko ipak dođe do oštećenja prethodno zvedenih radova, isporučitelj je dužan oštećenja otkloniti o svom trošku</t>
  </si>
  <si>
    <t>dovesti u stanje prije oštećenja.</t>
  </si>
  <si>
    <t>Jednakovrijedni proizvodi moraju zadovoljiti opisane minimalne karakteristike i mora</t>
  </si>
  <si>
    <t xml:space="preserve">postojati međusobna kompatibilnost </t>
  </si>
  <si>
    <t xml:space="preserve">NO 50 NP 6 (kom 1)                                    </t>
  </si>
  <si>
    <t xml:space="preserve">NO 50 NP 6(kom 1)                                    </t>
  </si>
  <si>
    <t xml:space="preserve">NO 50 NP 6(kom 1)                                     </t>
  </si>
  <si>
    <t xml:space="preserve">NO 50 NP 6(kom 2)                                   </t>
  </si>
  <si>
    <t xml:space="preserve">NO 32 NP 6 (kom 1)                                   </t>
  </si>
  <si>
    <t xml:space="preserve">NO 32 NP 6 (kom1)                                   </t>
  </si>
  <si>
    <t xml:space="preserve">NO 32 NP 6(kom 1)                                    </t>
  </si>
  <si>
    <t xml:space="preserve">NO 32 NP 6(kom 2)                                    </t>
  </si>
  <si>
    <t xml:space="preserve"> -automatski ordzračni ventil NO 10(kom 1)</t>
  </si>
  <si>
    <t xml:space="preserve"> -kuglasta slavina na navoj NO 15(kom 1) </t>
  </si>
  <si>
    <t>Izrada elaborata izvedenog stanja uvezanog i ovjerenog od ovlaštene osobe u 3 primjerka</t>
  </si>
  <si>
    <t>prema EN 1751.</t>
  </si>
  <si>
    <t>zvršni motori, temperaturni osjetnici, nadzor filtera, diferencijalne tlačne sklopke)
  -- utičnice za priključenje kabela iz spojnog ormara priključnog modula
-izvršni motori, temperaturni osjetnici, nadzor filtera, diferencijalne tlačne sklopke)
  -- utičnice za priključenje kabela iz spojnog ormara priključnog modula
- Sekcija visokog napona:
  -- Stezaljke glavnog napajanja
  -- Glavna sklopka (moguće rukovanje s vanjske strane)
  -- Tipka za zaustavljanje ventilatora tijekom izmjene filtera
  -- Osigurači transformatora
- Sekcija niskog napona:
  -- Transformator za izvršne motore, osjetnike i kontroler jedinice
  -- Mogućnost vanjskog odabira rada u nuždi</t>
  </si>
  <si>
    <t xml:space="preserve">Sustav upravljanja za decentralizirane ventilacijske uređaje, podjeljen u tri glavne razine koje su povezane pomoću sistem bus-a:
- Izvršna razina u kojoj korisnik vodi sustav. Dostupni su različiti načini rada prema specifičnim projektnim zahtjevima.
- Razina zona u kojima ventilacijski uređaji rade pod istim uvjetima. Kriteriji po kojima su kreirane zone: vrijeme rada, željena sobna temperatura (dnevna ili noćna), visina smještaja uređaja, količina vlage ili CO2 u prostoru.
Za svaku zonu instaliran je po jedan zonski kontroler C-ZC u zonskom upravljačkom ormaru. Svaki zonski kontroler vodi pripadajuće ventilacijske uređaje po zadanom programu. U kontrolnu zonu obuhvaćeni su različiti tipovi uređaja, te razlikuju  tipove uređaja unutar pojedine zone:
• Glavni uređaji (uređaj za svjež ili dovodni zrak)
• Dodatni uređaji (optočni uređaji koji se ukjučuju u slučaju zahtjeva za grijanjem ili hlađenjem).
Za dodatne uređaje u pojedinim ventilacijskim uređajima instaliran je kontroler za upravljanje jedinicom T-TTC.
- Razina uređaja - T-TTC kontroler instaliran je u svaki glavni uređaj (uređaj za svjež ili dovedni zrak). On individualno kontrolira uređaj po lokalnim uvjetima.
</t>
  </si>
  <si>
    <t>Opcije za zonski upravljački ormar
- Utičnica
1-fazni prekidač s 2-pinskim osiguračem instaliran u zonski upravljački ormar. Utičnice služe za priključivanje uređaja za održavanje.
 Integrirano je sljedeće:  
• Osigurači i redne stezaljke za svaki ventilacijski uređaj (2 komada)
• Sigurnosni rele (vanjski)
- Napajanje za ventilacijske uređaje s integriranim T-TTC kontrolerom (3 komada)
Napajanje energijom za ventilacijske uređaje s integriranim T-TTC kontrolerom je integrirano u zonsku upravljački ormar.
- Prosječna sobna temperatura (2 komada dodatnih osjetnika)</t>
  </si>
  <si>
    <t xml:space="preserve">Odzračna posuda izrađena iz čelične
bešavne cijevi prema HRN C.B5.221
NO 100(Ф 114,3x3,6)x 250 mm,(kom 1) uključivo
</t>
  </si>
  <si>
    <t xml:space="preserve">Puštanje u pogon ventilacijskog </t>
  </si>
  <si>
    <t xml:space="preserve">Izrada elaborata izvedenog stanja uvezanog i ovjerenog od ovlaštene osobe u 3 primjerka </t>
  </si>
  <si>
    <t xml:space="preserve">NO 15 NP6 (kom 1)                                </t>
  </si>
  <si>
    <t xml:space="preserve">NO 15 NP 6(kom 1)                                   </t>
  </si>
  <si>
    <t xml:space="preserve">NO 15 NP 6(kom 3)                                     </t>
  </si>
  <si>
    <t>termomotornog pogona za kombi ventil-regulatora volumena protoka (230 V,NC(NO)                           
(kom 1)</t>
  </si>
  <si>
    <t xml:space="preserve">Odzračna posuda izrađena iz čelične
bešavne cijevi prema HRN C.B5.221
NO 100(Ф 114,3x3,6)x 250 mm(kom1),uključivo
</t>
  </si>
  <si>
    <t xml:space="preserve"> -automatski ordzračni ventil NO 10(kom 1) </t>
  </si>
  <si>
    <t xml:space="preserve">
-vanjska jedinica(kom 1)
  Qh=6 kW
</t>
  </si>
  <si>
    <t xml:space="preserve"> -unutarnja jedinica(kom 1)
  Qh=6 kW
</t>
  </si>
  <si>
    <t>Slobodno programibilni mikroprocesorski LonWorks regulator, sa integriranim softwerskim paketom za centralni nadzor sustava HVAC  instalacija, (kom 1)</t>
  </si>
  <si>
    <t>napajanje za regulator(kom 1)</t>
  </si>
  <si>
    <t>komunikacijska kartica(kom 1)</t>
  </si>
  <si>
    <t>12.1" TFT color LCD touch screen monitor  za prikaz, pračenje i automatsku regulaciju sustavima klima komora; za montažu na vrata elektroormara(kom 1)</t>
  </si>
  <si>
    <t>modul analognih ulaznih signala ( 5 x AI )   (kom 1)</t>
  </si>
  <si>
    <t>modul analognih izlaznih signala ( 5 x AO)  (kom 1)</t>
  </si>
  <si>
    <t>modul digitalnih ulaznih signala (14 x DI )    (kom 1)</t>
  </si>
  <si>
    <t>Kućište sa rednim stezaljkama modula 821-822A(kom 2)</t>
  </si>
  <si>
    <t>Kućište sa rednim stezaljkama modula 823A (kom 1)</t>
  </si>
  <si>
    <t>transformator 220/24V ; 6A(kom 1)</t>
  </si>
  <si>
    <t xml:space="preserve">vanjski osjetnik temperature (NTC 20kΩ)(kom 1) </t>
  </si>
  <si>
    <t>kanalni osjetnik temperature (NTC 20kΩ) - 300 mm(kom 2)</t>
  </si>
  <si>
    <t>Prutusmrzavajući termostat(kom 1)</t>
  </si>
  <si>
    <t>diferencijalni presostat (40-400 Pa)(kom 2)</t>
  </si>
  <si>
    <t>diferencijalni osjetnik tlaka (0 - 1000 Pa)(kom 2)</t>
  </si>
  <si>
    <t xml:space="preserve">elektromotorni pogon žaluzina (24V ; 10Nm ; on/off)(kom 2) </t>
  </si>
  <si>
    <t>elektromotorni pogon žaluzina (24V ; 20Nm ; on/off) (kom 1)</t>
  </si>
  <si>
    <t>Troputni regulacijski ventil (navojni spoj)  PN16, DN25, kvs10(kom 2)</t>
  </si>
  <si>
    <t>Holender spojnica DN25(kom 6)</t>
  </si>
  <si>
    <t>Elektromotorni pogon ventila 24V, 0-10V, 300N (kom 2)</t>
  </si>
  <si>
    <t>Slog elemenata automatske regulacije i elemenata u polju klima komore K5 sustav:</t>
  </si>
  <si>
    <t>Slobodno programibilni mikroprocesorski LonWorks regulator, sa integriranim softwerskim paketom za centralni nadzor sustava HVAC  instalacija(kom 1)</t>
  </si>
  <si>
    <t>LON komunikacijska kartica(kom 1)</t>
  </si>
  <si>
    <t xml:space="preserve">
12.1" TFT color LCD touch screen monitor  za prikaz, pračenje i automatsku regulaciju sustavima klima komora; za montažu na vrata elektroormara(kom 1)</t>
  </si>
  <si>
    <t xml:space="preserve"> modul analognih ulaznih signala ( 7 x AI )  (kom 1)</t>
  </si>
  <si>
    <t>modul digitalnih izlaznih signala ( 8 x DO )  (kom 1)</t>
  </si>
  <si>
    <t>kanalni osjetnik temperature (NTC 20kΩ) - 300 mm(kom 3)</t>
  </si>
  <si>
    <t>diferencijalni presostat (40-400 Pa)(kom 3)</t>
  </si>
  <si>
    <t>diferencijalni osjetnik tlaka (0 - 1000 Pa)(kom 4)</t>
  </si>
  <si>
    <t>elektromotorni pogon žaluzina (24V ; 10Nm ; on/off) (kom 3)</t>
  </si>
  <si>
    <t>Slog elemenata automatske regulacije i elemenata u polju klima komore K6 sustav:</t>
  </si>
  <si>
    <t>LON komunikacijska kartica(kom1)</t>
  </si>
  <si>
    <t xml:space="preserve">modul analognih ulaznih signala ( 5 x AI ) (kom1) </t>
  </si>
  <si>
    <t>modul analognih izlaznih signala ( 5 x AO) (kom1)</t>
  </si>
  <si>
    <t>modul digitalnih ulaznih signala(14 x DI )(kom1)</t>
  </si>
  <si>
    <t>modul digitalnih izlaznih signala ( 6 x DO ) (kom1)</t>
  </si>
  <si>
    <t>kućište sa rednim stezaljkama modula XFL 824 (kom 1)</t>
  </si>
  <si>
    <t>elektromotorni pogon žaluzina (24V ; 10Nm ; on/off) (kom 2)</t>
  </si>
  <si>
    <t xml:space="preserve">Recirkulacijska pumpa za pripremu potrošne tople vode slijedećih karakteristika
dobava                     400 lit/h
man. tlak                 48 kPa                                            
</t>
  </si>
  <si>
    <t xml:space="preserve">Cirkulacijska pumpa ventilokonvektora grupe podrum slijedećih karakteristika:
dobava                     2700 lit/h
man. tlak                  55 kPa    
</t>
  </si>
  <si>
    <t>Slog automatske regulacije - elementi u polju strojarnice:</t>
  </si>
  <si>
    <t>Slobodno programabilni BACnet regulator, sa integriranim softwerskim paketom za centralni nadzor sustava HVAC (kom 1)</t>
  </si>
  <si>
    <t>modul analognih ulaznih signala (kom 1)</t>
  </si>
  <si>
    <t>Kućište sa rednim stezaljkama modula 821-822 (kom 4)</t>
  </si>
  <si>
    <t>Elektromotorni pogon ventila 24V, 0-10V, 300N (kom 12)</t>
  </si>
  <si>
    <t xml:space="preserve">Odzračna posuda izrađena iz čelične
bešavne cijevi prema HRN C.B5.221
NO 100(Ф 114,3x3,6)x 250 mm(kom 1), uključivo
</t>
  </si>
  <si>
    <t xml:space="preserve"> -kuglasta slavina na navoj NO 15(kom 1)</t>
  </si>
  <si>
    <t xml:space="preserve">Odzračna posuda izrađena iz čelične
bešavne cijevi prema HRN C.B5.221
NO 100(Ф 114,3x3,6)x 250 mm(kom 1) , uključivo
</t>
  </si>
  <si>
    <t xml:space="preserve"> -automatski ordzračni ventil NO 10 (kom 1)</t>
  </si>
  <si>
    <t>tot.tlak                   200 Pa</t>
  </si>
  <si>
    <t>snaga motora          4 kW/400 V</t>
  </si>
  <si>
    <t>Transport navedene opreme do radilišta i transport preostalog materijala</t>
  </si>
  <si>
    <t>Ove radove treba izvoditi u smislu TEHNIČKI PROPISI ZA BETONSKE KONSTRUKCIJE (NN 139/09,14/10, 125/10) te u skladu sa svim mjerodavnim standardima  i važećim normama važećim pri izradi i ugradnji betonskih i armirano betonskih konstrukcija i armaturnog čelika. Klasa (marka) betona i armatura prema stat. proračunu.</t>
  </si>
  <si>
    <t>Ponuđeni proizvod: - sa VdS i važećim atestom.</t>
  </si>
  <si>
    <t>Kao WINTER Sprinklerpumpe (Speck) 66/200;</t>
  </si>
  <si>
    <t xml:space="preserve">sa VdS certifikatom i sa važećim uvjerenjem o ispravnosti i podobnosti.
</t>
  </si>
  <si>
    <t>jednakovrijedan proizvod:</t>
  </si>
  <si>
    <t>Grundfos CR 5-15; 2,2 kW; pmax.=10 bar</t>
  </si>
  <si>
    <t>ponuđeni proizvod: - sa VdS i  važećim atestom.</t>
  </si>
  <si>
    <t>Ponuđeni proizvod: - sa VdS i  važećim atestom.</t>
  </si>
  <si>
    <t>ponuđeni proizvod: sa važećim atestom.</t>
  </si>
  <si>
    <t xml:space="preserve">Ponuđeni proizvod: - sa VdS i važećim atestom. </t>
  </si>
  <si>
    <t>ponuđeni proizvod: Kirchner &amp; Tochter GMBH sa VdS i važećim atestom.</t>
  </si>
  <si>
    <t>ponuđeni proizvod: sa Vds i važećim atestom.</t>
  </si>
  <si>
    <t>redukcijama, pocinčanim T komadima, te raznim Victaulic i</t>
  </si>
  <si>
    <t>komadima, te raznim Victaulic i ostalim fitinzima.</t>
  </si>
  <si>
    <t>ponuđeni proizvod: sa važećim atestom. Cijevna obujmica treba posjedovati VdS cert.</t>
  </si>
  <si>
    <t>ponuđeni proizvod: sa VdS i važećim atestom.</t>
  </si>
  <si>
    <t>Ponuđeni proizvod:sa važećim atestom.</t>
  </si>
  <si>
    <t>Ponuđeni proizvod: sa važećim atestom.</t>
  </si>
  <si>
    <t>Kontolor protoka set: (Zonecheck složeni komplet sa testom funkcionalnosti i testom nepropusnosti, upute proizvodaća) u kompletu sa kontrolorom protoka</t>
  </si>
  <si>
    <t xml:space="preserve"> (tip WFDE (M2-10-03)) i pumpom (Pumpa zonecheck 195W). Set</t>
  </si>
  <si>
    <t xml:space="preserve">Nadzor pri montaži uz sudjelovanje na koordinacijama na gradilištu koji uključuje 2  odlaska na gradilište. </t>
  </si>
  <si>
    <t>ELEKTRO SOBA i SERVER SOBA</t>
  </si>
  <si>
    <t>ponuđeni proizvod: generički</t>
  </si>
  <si>
    <t>7. TROŠKOVNIK STROJARSKIH INSTALACIJA</t>
  </si>
  <si>
    <t>8 TROŠKOVNIK OKOLIŠA</t>
  </si>
  <si>
    <t>9 SPRINKLER SUSTAV</t>
  </si>
  <si>
    <t>tip kao: PLN-6AIO240, Bosch</t>
  </si>
  <si>
    <t>tip kao: PLE-1PA240, Bosch</t>
  </si>
  <si>
    <t>tip kao: PLN-6CS, Bosch</t>
  </si>
  <si>
    <t>tip kao: LBC3018/01, Bosch</t>
  </si>
  <si>
    <t>tip kao: LBC3086, Bosch</t>
  </si>
  <si>
    <t>tip kao: Arqis 112, Ecler</t>
  </si>
  <si>
    <t>tip kao: GPA2-800, Ecler, Bosch</t>
  </si>
  <si>
    <t>tip kao: Sysstem10, AudioTechnica</t>
  </si>
  <si>
    <t>tip kao: 2VSP, Ecler</t>
  </si>
  <si>
    <t>tip kao: Compact8, Ecler</t>
  </si>
  <si>
    <t xml:space="preserve">Nabava i isporuka centralnog servera videonadzora za upravljanje i pohranu videa s kamera:
 - rack izvedba 1U
 - Intel Xeon E3-1220 E59-Chipset Intel C202
 - 4 GB RAM 1600Mhz,  DDR3-1600
 - Integrirana grafička kartica
 - mogućnost ugradnje dodatne grafičke kartice
 - napajanje 440W
 - mogućnost instalacije do 2 HDD
 - RAID 0, 1
 - 2x 10/100/1000 Ethernet
 - 1U, 14,5" (369mm) rack kućište
tip kao: SuperMicro
</t>
  </si>
  <si>
    <t>tip kao:NII-51022-V3, Bosch</t>
  </si>
  <si>
    <t>Nabava i isporuka monitora 24"
 - Maksimalna rezolucija: 1920 x 1080 at 60Hz
 - Kut gledanja: (178° vertical / 178° horizontal)
 - 1 x DP (ver 1.2)
 - 1 x HDMI (ver 1.4)
 - 1 x VGA
 - 3 x USB 3.0 
 - 2 x USB 2.0
tip kao: Dell P2417H</t>
  </si>
  <si>
    <t xml:space="preserve">Dobava i isporuka nadzorne aplikacije za upravljanje sustavom video nadzora sljedećih tehničkih karakteristika:
- podrška za veliki broj različitih modela kamera
 - klijent - server arhitektura
 - mogućnost rada serverske i klijentske aplikacije na istoj radnoj stanici
 - podrška za raličite tipove kompresija H.264, MPEG4, MJPEG, MxPEG
 - proširiva za neograničen broj kamera u sustavu
 - podrška za 360 stupnjeva kamere sa mogućnošću "dewraping"
 - mogućnost digitalnog zoom-a, PTZ kontole i tura
 - pohrana video sadržaja na diskovno polje
 - definiranje različitih prikaza kamera
 - pregledavanej snimke klikom miša na kameru
 - uzimanje slika u snimci
 - detekcija pokreta
 - prijenos audia u oba smijera
 - upravljanje sa tipkovnicom, mišem i joystickom
 - udaljeni pristu (dinamičko transkodiranje prilagođeno propusnosti mreže)
 - prihvat IO ulaza unutar sustava 
 - prikaz nacrta objekta sa rasporedom kamera na nacrtu
 - pristup slici sa kamera klikom na kameru
 - pristup putem web preglednika, iOS aplikacije i androida
 - definiranje različite razine pristupa korisnika 
 -  ActiveDirectory integracija
 - upravljanje alarmima u sustavu
 - brzo pretraživanje snimke
tip kao: Profesional VMS, Crisp Smart Edition 32ch
</t>
  </si>
  <si>
    <t xml:space="preserve"> - motorizirani objektiv 2.8 - 12 mm, F1.4
 - kut pokrivanja 94.5º ~ 30.5º
 - konektori za audio ulaz/izlaz
 - alarmni ulaz/izlaz 1 input, 1 output (up to 24 Vdc 1 A or 110 Vac 500 mA) 
 - ugrađena IC rasvjeta dosega 50 m valne duljine 850 nm
 - utor za lokalnu pohranu na SD karticu podrška za kartice veličine do 128GB
 - upravljanje kamerom putem WEB sučelja
 - mrežno sučelje STP, 10/100 Base-T, auto-sensing, half/full duplex, RJ45
 - zaštita IP67, zaštita od udarca na kućište kamere IK10
 - radna temperatura -30°C to +60°C
 - napajanje 12 Vdc± 10%, PoE (802.3af); 12W
tip kao: BL1103M1-E, Siqura
</t>
  </si>
  <si>
    <t xml:space="preserve">Nabava i isporuka odgovarajućeg operativnog sustava za isporučeni server
tip kao: Windosws Server 2016
</t>
  </si>
  <si>
    <t xml:space="preserve">Dobava i isporuka Softverski paket za vizualizaciju i integraciju sustava videonadzora unutar centralne nadzorne aplikacije sustava tehničke zaštite:
- Prihvat, pregled i pretraživanje snimaka sa video kamera,
- Stablasta struktura objekata i videokamera, sa naprednom pretragom,
- Prikaz videokamera u matrici 1x1, 2x2, 3x3, 4x4,
- Mogućnost spajanja videozapisa sa drugim modulima i događajima.
tip kao: Supervisor Video, Tehnozavod
</t>
  </si>
  <si>
    <t xml:space="preserve">Nabava i isporuka 24 port mrežnog preklopnika sljedećih karakteristika:
• 10/100/1000BASE-T Copper Ports: 24 auto-MDI/MDI-X ports,
• 802.3af/802.3at PoE Injector Ports: 24,
• Switch Throughput@64 bytes: 38.6Mpps@64 bytes,
• Jumbo Frame: 9216 bytes,
• Dimenzije (W×D×H): 445×207×45 mm (1U visina),
• Ulazni napon: 100-240V AC, 50/60Hz, 4A (max.)PoE 
Izlazna snaga:
* Po portu 52V DC, 300mA. max. 15.4 W (IEEE 802.3af)
* Po portu 52V DC, 600mA. max. 30 W (IEEE 802.3at)
tip kao: PLANET 24Port GSW-2620HP
</t>
  </si>
  <si>
    <t xml:space="preserve">Nabava i isporuka uređaja za besprekidno napajanje
- rackmount izvedba
- snage 1700VA/1200W
- autonomije 15 minuta pri maksimalnom opterećenju
- ulazni napon 230 VAC
- tolerancija napona: 161 V ±4%
- izlazni napon: 230 V ±5%
- Sukladno EMC normi: IEC/EN 62040-2, AS 62040.2 ili jednakovrijednim
tip kao: Socomec 1700VA/1200W
</t>
  </si>
  <si>
    <t xml:space="preserve">Nabava i isporuka centralne jedinice za protuprovalnu zaštitu:
 - 12 ugrađenih zona na ploči, proširivo do 48 zona
 - dvije nezavisne sabirnice za ugradnju elemenata
 - kreiranje do 16 nezavisne particije
 - interna pohrana zadnjih 1500 događaja
 - Ugrađeno napajanje  220 V/2,5A
- Radni napon 13.7 V DC
- Modularna izvedba
- Integrirani digitalni dojavnik (formati Contact  ID, SIA)
- Nadzor alarmnih izlaza
- Ugrađen protusabotažni prekidač
- sukladno normi EN50131 ili jednakovrijednim
tip kao: Honeywell GD-48
</t>
  </si>
  <si>
    <t xml:space="preserve">Nabava i isporuka modula za proširenje :
 - ulaz - osam programabilnih zona
 - četiri programabilna izlaza
 - antisabotažno kućište - tamper
 - mogućnost postavljanja adrese modula
tip kao: Honeywell C072
</t>
  </si>
  <si>
    <t xml:space="preserve">Nabava i isporuka alarmne tipkovnice
- 2x16 alfanumerička tipkovnica
- tamper zaštita
- montaža na udaljenosti do 1000m od centrale
- GRADE 3
- povezivanje na RS-485 sabirnicu
- Dimenzije 152 x 93 x 25mm
tip kao:  MK8 Keypad
</t>
  </si>
  <si>
    <t xml:space="preserve">Nabava isporuka dualnog (IR+MW) detektora pokreta slijedećih karakteristika:
- vrsta detekcije: pasivna infracrvena (PIR) + mikrovalna detekcija (MW), podesivo mikrovalno polje, 
- tamper zaštita kućišta i skidanja sa zida,
- pokrivanje prostora 18 m x 25 m, selekcijski moguće psotaviti manje područje  7.5 m x 10 m
- LED svjetlo - omogućava walk test,
- nadzor napajanja- alarmira nizak napon
- interna memorija
- potrošnja struje 23mA (maksimun), 13mA (u mirovanju)
- napajanje: 9VDC
- dimenzije: 136 mm x 69 mm x 58 mm
- materijal: ABS plastika
- radno okruženje: (-29°C to +55°C)
- uključen nosač za montažu na zid
tip kao: BOSCH SC-PDL1-W18G-H
</t>
  </si>
  <si>
    <t xml:space="preserve">Nabava i isporuka nadgradnog magnetnog kontakta
tip kao: WIMO ELECTRONIC CTC-047
</t>
  </si>
  <si>
    <t xml:space="preserve">Nabava i isporuka unutarnje alarmne sirene
- napajanje 9-18 VDC
- potrošnja struje 250mA @ 12 VDC
- jačina zvuka: 94.4dB na 1m
- radno okruženje: -20ºC – 60ºC
- GRADE 2
tip kao: SP20ST
</t>
  </si>
  <si>
    <t xml:space="preserve">Nabava i isporuka vanjske alarmne sirene s bljeskalicom
- GRADE 2
- jačina zvuka: 100 dB na 1m / 85 dB na 3m
- napajanje 13.8 VDC
- tamper
- led signalizacija
- memorija alarma
tip kao: SR136
</t>
  </si>
  <si>
    <t>Dobava i isporuka modula programskog paketa  za vizualizaciju i upravljanje alarmima:
- mogućnost vizualizacije alarma i upravljanja sustavom protuprovale
- mogućnost prikaza statusa sustava i alarma na interaktivnoj mapi objekta
- prikaz alarmnih i eskalacijskih procedura te napredno upravljanje alarmnim događajima u sustavu
tip kao: Supervisor Alarm, Tehnozavod</t>
  </si>
  <si>
    <t>Dobava i isporuka licence za upravljanje alarmnim točkama unutar sustava protuprovale - paket 10 komada.
tip kao: Supervisor AlarmPoint, Tehnozavod</t>
  </si>
  <si>
    <t>Konstrukcija može biti sa ili bez prekinutog toplinskog mosta i u svakoj stavci treba biti posebno označeno - da li je sa ili bez prekinutog toplinskog mosta.</t>
  </si>
  <si>
    <t>Kod opisa svake stavke naznačena je vrsta elemenata za otvaranje (kvaka ili rukohvat).</t>
  </si>
  <si>
    <t>Ako drugačije nije dogovoreno, izvođač treba, bez posebnih zahtjeva, svakodnevno čistiti radni prostor.
Izvođač mora u toku gradnje iz gradilišta odvesti svu građevinsku šutu, sav otpadni materijal i nepotrebne uređaje.</t>
  </si>
  <si>
    <t>Sve stavke specifikacije podrazumijevaju dobavu i montažu opreme, kao i polaganje i spajanje kabela, te dovođenje predmetne instalacije u funkciju.
Sva oprema mora biti renomiranih proizvođača i imati ateste na hrvatskom jeziku.</t>
  </si>
  <si>
    <t xml:space="preserve">Protupožarna zaštita bit će propisana od glavnog projektanta u skladu s troškovnikom, tehničkim uvjetima i elaboratom zaštite od požara.
Ukoliko je potreban predlaže se protupožarni premaz, koji se nanosi o u određenim slojevima, a na taj način predstavlja i antikorozivnu zaštitu i protupožarnu zaštitu tipa F60-A.
</t>
  </si>
  <si>
    <t>a) OPĆI TEHNIČKI UVJETI ZA ČELIČNU KONSTRUKCIJU</t>
  </si>
  <si>
    <t xml:space="preserve">Rušenje postojeće zgrade škole, svih konstruktivnih elemenata, skidanje stolarije te demontaža opreme, sa utovarom i odvozom šute i smeća  komplet, koji osigurava izviđač. Obračun za kompletno rušenje, prema specificiranim radovima kako slijedi;  sa čišćenjem. Parcela i zemljište mora se dovesti u uredno stanje, pripremljene za izgradnju novog objekta. </t>
  </si>
  <si>
    <t>Odvoz sve šute na deponij osigurava izvođač. Uključeno čišćenje gradilišta i objekta nakon završetka radova.</t>
  </si>
  <si>
    <t>Sve iskope izvesti točno po projektu. Sve količine u kubicima se obračunavaju u sraslom stanju. Odvoz sve šute na deponij osigurava izvođač. Uključeno čišćenje gradilišta i objekta nakon završetka radova.</t>
  </si>
  <si>
    <t>Odvoz sve šute na deponij osigurava izvođač. Uključeno čišćenje gradilišta i objekta nakon završetka radova</t>
  </si>
  <si>
    <t>Sve se količine zemljanih radova u m3 obračunavaju u sraslom stanju.</t>
  </si>
  <si>
    <t>Javno prometna površina mora se očistiti i dovesti u prvobitno stanje nakon završetka radova.</t>
  </si>
  <si>
    <t>Deponij osigurava izvođač. Uključeno čišćenje gradilišta i objekta nakon završetka radova</t>
  </si>
  <si>
    <t>Sav odvoz šute na deponij osigurava izvođač.</t>
  </si>
  <si>
    <t>-utovar, odvoz i istovar viška materijala od rušenja na deponij osigurava izvođač</t>
  </si>
  <si>
    <t xml:space="preserve">Pažljivo skidanje vanjskih stolarskih elemenata (vrata i prozora) sa odlaganjem na privremenu gradilišnu deponiju. U stavku uključena i demontaža prozorskih klupčica. </t>
  </si>
  <si>
    <t>Pažljiva demontaža sveukupne školske opreme u prizemlju i podrumu sa odlaganjem na privremeno odlagalište na gradilišnu deponiju koju osigurava izvočač, radi eventualne ponovne montaže.</t>
  </si>
  <si>
    <t>Utovar, prijevoz i istovar sve demontirane građe i opadne šute, na deponiju koju osigurava izvođač.</t>
  </si>
  <si>
    <t>Rušenje dimnjaka na krovu zidanog klasičnom punom opekom NF sa odvozom razgrađenog materijala na gradsku deponiju. Stavka uključuje istovremeno skidanje dimnjačarske kape.</t>
  </si>
  <si>
    <t xml:space="preserve">Rušenje vanjskih i unutarnjih nosivih zidova od opeke zidanih cementnim mortom debljine 38 cm do 60 cm. </t>
  </si>
  <si>
    <t>Rušenje armiranobetonske krovne konstrukcije zajedno sa ab gredama</t>
  </si>
  <si>
    <t xml:space="preserve">Rušenje betonske stropne ploče sa svim slojevima. Pretpostavljeni slojevi debljine cca 40,00 cm. </t>
  </si>
  <si>
    <t xml:space="preserve">Rušenje pregradnih zidova od opeke zidanih cementnim mortom debljine 7 cm do 38 cm. </t>
  </si>
  <si>
    <t xml:space="preserve">Rušenje betonskih podnih ploča sa svim slojevima u prizemlju i podrumu. Pretpostavljeni slojevi debljine cca 30 cm. </t>
  </si>
  <si>
    <t xml:space="preserve">Pažljivo razbijanje i vađenje temelja i nadtemeljnih zidova. Ukoliko ne smetaju novim temeljima možda ih i ne treba sve vaditi, što će odlučiti statičar na licu mjesta. </t>
  </si>
  <si>
    <t xml:space="preserve">Pažljivo rušenje postojećeg vanjskog betonskog stubišta za ulaz u podrum. </t>
  </si>
  <si>
    <t xml:space="preserve">Sav višak od iskopa i ostatke građevnog otpadnog materijala treba odvesti na deponij koji osigurava izvođač.
</t>
  </si>
  <si>
    <t>Izrada nanosne skele prema uputama geodeta kojeg angažira naručitelj. Cijena geodeta nije uključena u stavku.</t>
  </si>
  <si>
    <t>3. Prilikom izrade i montaže čelične konstrukcije obavezno se pridržavati sljedećih propisa i pravilnika:</t>
  </si>
  <si>
    <t>- Tehnički propis za čelične konstrukcije (NN112/08, 125/08, 73/12, 136/12)</t>
  </si>
  <si>
    <t>- HRN EN 1090 - Izvedba čeličnih konstrukcija</t>
  </si>
  <si>
    <t>- HRN EN 10025 - Toplo valjani proizvodi od konstrukcijskih čelika</t>
  </si>
  <si>
    <t>- HRN EN 10210 - Toplo oblikovani šuplji profili</t>
  </si>
  <si>
    <t>- HRN EN - 15048 - Vijčani elementi</t>
  </si>
  <si>
    <t>- HRN EN 898 - Mehanička svojstva spojnih elemenata</t>
  </si>
  <si>
    <t>- HRN EN 4063, HRN ISO 15614, HRN ISO 5817, HRN ISO 1011, HRN ISO 3834, HRN EN 9606, HRN EN ISO 14555 - Zavarivanje</t>
  </si>
  <si>
    <t xml:space="preserve">- HRN EN ISO 2560, HRN 4341, HRN EN ISO 17632, HRN EN ISO 14175 - Dodatni materijal za zavarivanje </t>
  </si>
  <si>
    <t>- HRN EN 17636, HRN EN 17637, HRN EN 17638, HRN EN 17640, HRN EN 3452, HRN EN 10160, HRN EN 10164 - Ispitivanje zavarenih spojeva</t>
  </si>
  <si>
    <t>- HRN EN ISO 12944, HRN ISO 8501, HRN EN ISO 2808, HRN EN ISO 2409, HRN EN ISO 1461, HRN EN ISO 1463 - Zaštita od korozije</t>
  </si>
  <si>
    <t>- HRN EN 1090, HRN EN ISO 13920, HRN EN 10029, HRN EN 101063 - Tolerancija mjera oblika</t>
  </si>
  <si>
    <t xml:space="preserve">Za sve dijelove čelične konstrukcije propisana je antikorozivna zaštita.
Tip-1. vruće cinčanje s debljinom prevlake minimalno 85 mikrona, a max 150 mikrona. Utrošak cinka minimalno 600 grama/m2
ili
Tip-2. Dva temeljna i dva pokrivna premaza poliuretanskom bojom ukupne debljine 150 mikrona, odnosno prema  izboru proizvođača ili naručitelja koji će dati atest prema svojem proizvodu i tehnologiji.
Na oba navedena tipa, radi konačnog izgleda, dolazi premaz  bojom po izboru projektanta.
</t>
  </si>
  <si>
    <t>Fasadne stijene su ostakljene dvostrukim staklom u aluminijskim okvirima. okviru su s prekinutim hladnim mostom. Profili su odgovarajući za takvu vrstu fasadne stijene.</t>
  </si>
  <si>
    <t>Čišćenje tla od niskog i visokog raslinja kompletno s vađenjem korijenja.</t>
  </si>
  <si>
    <t>U cijenu stavke uračunat odvoz svog materijala nakon čišćenja na deponiju (u preradu za kompost) koju osigurava izvođač. Uključeno čišćenje cijele parcele.</t>
  </si>
  <si>
    <t>Obračun po kompletu.</t>
  </si>
  <si>
    <t xml:space="preserve">Strojni  i djelomično ručni iskop (prema potrebi) zemlje za dvoranu. Iskop vršiti pažljivo kako ne bi došlo do oštećenja postojećih instalacija. </t>
  </si>
  <si>
    <t>Zatrpavanje oko zidova podruma u slojevima debljine 30 cm uz nabijanje s vlaženjem do projektom propisane zbijenosti. Zatrpavanje izvesti do nivoa postojećeg terena, ostatak nasipa prema projektu okolišta odnosno odgovarajućem troškovniku za okoliš. Materijal za zatrpavanje - zemlja od iskopa.</t>
  </si>
  <si>
    <t>Dobava materijala i ispuna međuprostora ispod podne konstrukcije velike dvorane (ispod gornje temeljne ploče). U cijeni stavke razastiranje materijala, grubo i fino planiranje te nabijanje do projektom propisane zbijenosti. Materijal: šljunak granulacije 4-32mm. Debljina sloja uvaljanog i nabijenog šljunka ispod poda iznosi 30 cm. Uvaljanost Ms 80 MPa.</t>
  </si>
  <si>
    <t>Strojni utovar, odvoz i istovar preostalog materijala od iskopa na  deponiju udaljenu koju osigurava izvođač.</t>
  </si>
  <si>
    <t>Betonska nearmirana podloga d=5 cm ispod armirano betonskih trakastih temelja, ploče lifta, kanala za ventilaciju i ploče podruma, dobava betona, ugradba u konstrukciju i zaštita mali presjek (do 0.12 m3 betona na m2 ili m') čvrstoća C12/15. Gornja površina zaribana i horizontalna.</t>
  </si>
  <si>
    <t>Betoniranje podložnog betona d=5 cm ispod svih podova na tlu, dobava betona, ugradba i zaštita mali presjek (do 0.12 m3 betona na m2 ili m') čvrstoća betona C12/15. Gornja površina zaribana i horizontalna, pripremljena za polaganje hidroizolacije prema uputstvima izvođača iste.</t>
  </si>
  <si>
    <t>Betoniranje arm. betonske kose krovne ploče vjetrobrana u podrumu, d= 25 cm. Oplata glatka, beton C30/37, srednji presjek.</t>
  </si>
  <si>
    <t>Betoniranje armirano betonskih ravnih stropnih ploča debljine 25 cm. Izvesti u glatkoj oplati, beton C30/37, srednji presjek.</t>
  </si>
  <si>
    <t>Prednapete šuplje ploče dvorane</t>
  </si>
  <si>
    <t>Monolitizacija prednapetih šupljih ploča dvorane</t>
  </si>
  <si>
    <t>Betoniranje armirano betonskog dvokrakog stubišta koje se sastoji od kosih ploča, međupodesta i stuba. Stubište se odnosi na podrum, prizemlje, 1 i 2 kat. Debljina kosih ploča je 20 cm, oplata glatka, beton C30/37, srednji presjek. Predvidjeti svu izgubljenu oplatu prema planu oplate.</t>
  </si>
  <si>
    <t>Betoniranje armirano betonskog trokrakog stubišta koje se sastoji od kosih ploča, međupodesta i stuba. Stubište se odnosi na prizemlje, 1 i 2 kat. Debljina kosih ploča je 20 cm, oplata glatka, beton C30/37, srednji presjek. Predvidjeti svu izgubljenu oplatu prema planu oplate.</t>
  </si>
  <si>
    <t>Dobava i ugradnja armiranog betona C25/30 za izgradnju armirano-betonskih žardinjera, stijenke debljine minimalno 10 cm, sa izradom betonskih temeljnih podloga AB žardinjera.</t>
  </si>
  <si>
    <t>U sve betone koji se nastavljaju na hidroizolaciju, u beton je obavezno dodati sredstvo za vodonepropusnost.</t>
  </si>
  <si>
    <t>Izvedba temeljne ploče lifta i podruma debljine 15 cm, armirani beton -  dobava, ugradba u konstrukciju i zaštita, čvrstoća betona C30/37, veliki presjek (Vp) (više od 0.30 m3 betona na m2 ili m'), u oplati - posebna stavka, gornje horizontalne površine glatke završne obrade. Betonira se na sloju podbetona.</t>
  </si>
  <si>
    <t>Isto kao stavka 3.1. naprijed, samo armiranobetonska ploča prizemlja, betonira se u oplati.</t>
  </si>
  <si>
    <t>- temelji stupova 2x1,75x1,0 m</t>
  </si>
  <si>
    <t xml:space="preserve">Betoniranje revizionih okana podruma. Radi izvedbe hidroizolacije izvesti skošenja u ploči - nagib 70 stupnjeva. U betonu dodatak za vodnonepropusnost. Čvrstoća betona C30/37. Sve prema planu oplate. </t>
  </si>
  <si>
    <t>Izvedba arm. betonskih nadtemeljnih zidova podruma debljine 20 cm u obostranoj glatkoj oplati - posebna stavka. Čvrstoća betona C30/37. U betonu dodatak za vodonepropusnost.</t>
  </si>
  <si>
    <t>Izvedba arm. betonskih nadtemeljnih zidova podruma na prijelazu dubine temeljenja, visina do nivoa horizontalne hidroizolacije u četverostranoj oplati - posebna stavka. C30/37. U betonu dodatak za vodonepropusnost.</t>
  </si>
  <si>
    <t xml:space="preserve">Betoniranje gornje arm. betonske ploče iznad nasipa, a ispod poda velike dvorane, betonom C16/20, na podlozi od nabijenog tucanika. Debljina ploče 15 cm. Gornja ploha ploče mora biti ravna i glatka radi izvedbe hidroizolacije. </t>
  </si>
  <si>
    <t xml:space="preserve">Betoniranje arm. betonske podloge ispod poda trijema uz dvoranu, betonom C16/20, na hidroizoliranoj podlozi od šljunka. Debljina ploče 15 cm. </t>
  </si>
  <si>
    <t>Izvedba  ravnih nosivih zidova deblj. 20  cm, u nivou prizemlja i katova, armirani beton - dobava, ugradba u konstrukciju i zaštita čvrstoće betona C30/37 - srednji presjek (Sp) (više od 0.12 - 0.30 betona na m2 ili m') u glatkoj oplati - posebna stavka.</t>
  </si>
  <si>
    <t>U nivou prizemlja u donjih 50 cm izvesti u betonu s dodatakom za vodonepropusnost.     U stavku je uključeno i betoniranje nadvoja.</t>
  </si>
  <si>
    <t>Izvedba temeljnih (donjih) dijelova zidova okna dizala d=20 cm, visine do temeljne ploče podruma. Armirani beton - dobava, ugradba u konstruciju i zaštita čvrstoće betona C30/37, srednjeg presjeka (Sp) (više od 0.12-0.30 m3 betona na m2 ili m'). Vanjska strana beton, unutarnja u oplati - posebna stavka. U beton umiješati dodatak za vodonepropusnost.</t>
  </si>
  <si>
    <t xml:space="preserve">Dobava materijala te žbukanje špaleta prozora i vrata širine 0d 20 40 cm, produžnom rabiciranom žbukom debljine 2-3 cm. </t>
  </si>
  <si>
    <t>Izvedba sloja za izravnjanje  cementnim mortom sa mikroarmaturom (staklena ili čelična vlakna), postojećih podnih. Sloj se nanosi na  AB  ploču. Debljina sloja do 2 cm .</t>
  </si>
  <si>
    <t>Nabava materijala te nanos polimercementnog ili poliuretanskog hidroizolacijskog premaza (vodonepropustan, elastičan, prionjiv, na njegovo nanošenje ne utječu niske temperature ni povišena vlažnost) podova i zidova. Obračun po m2 nanešenog polimercementnog ili poliuretanskog hidroizolacijskog premaza u dva sloja.</t>
  </si>
  <si>
    <t xml:space="preserve">Dobava materijala te postava vertikalne hidroizolacije debljine 1 cm, zidova podruma i vanjskih zidova prizemlja ("sokl"), bitumenskim trakama za zavarivanje. Dobava i postava 2 sloja hidroizolacije, polimerbitumenska traka za zavarivanje sa uloškom staklene tkanine 2 sloja (2*0,5), s plošno varenim preklopom od 10,0 cm (min. tehničke karakteristike: temp. postojanost od -10°C do +80°C, max. vlačne čvrstoće 700N/cm, uzdužno i poprečno rastezanje 2%).  </t>
  </si>
  <si>
    <t>Dobava i postava jednoslojne hidroizolacije TPO sintetskim trakama (1000 kg/m3) na ravne krovove i uz atiku u dva sloja. Hidroizolacijska folija je slobodno položena s uzdužnim i poprečnim preklopima minimalne širine 4 cm. Preklopi se zavaruju homogeno, vrućim zrakom prema uputi proizvođača i smjernicama za polaganje termoplastičnih folija. Obračun po m2 postavljene jednoslojne hidroizolacijske sintetske trake.</t>
  </si>
  <si>
    <t>Dobava elastificiranog ekspandiranog polistirena, EPS-T  u pločama debljine 2 cm (postavljanje u dva sloja) za ugradnju u plivajuće podove prema tlu, na međukatnim konstrukcijama te međupodestima, podestima stubišta i stubišnim krakovima. Stavkom obuhvaćena i količina polistirena koji se vertikalno postavlja na spoju podova i zidova, a u visini slojeva poda. U stavku je uračunata i postava PE folije. Obračun po m2 postavljenog  elastificiranog ekspandiranog polistirena.</t>
  </si>
  <si>
    <t>Dobava i postava parne brane V4, bitumenske trake za zavarivanje u jednom sloju sa uloskom al folije debljine 0,2 mm.  Izvodi se kod atike i na ravnom krovu. Izvesti prema pravilima struke. Obračun po m2 postavljene parne brane.</t>
  </si>
  <si>
    <t>Uključena skela. Skelu iz čeličnih cijevnih profila montirati stabilno, točno prema propisu. Nakon montaže skelu zaštititi jutom. Pod, radni hodnik skele izvesti od mosnica, propisana ograda s vanjske strane skele vis. 1,2 m. Neposredno iznad poda dašćana ograda visine 20 cm kao zaštita od padanja materijala.</t>
  </si>
  <si>
    <t xml:space="preserve">
OPĆI UVJETI ZA IZRADU I MONTAŽU ČELIČNE KONSTRUKCIJE
Konstrukcija obrađena ovim rješenjima podliježe primjeni tehničkih propisa za nosive čelične konstrukcije. Popis propisa je priložen na kraju ovog teksta.
U tehničkoj dokumentaciji predviđena je vrsta i kvaliteta materijala od kojeg konstrukciju treba izraditi. Materijal druge vrste i kvalitete ne može se upotrijebiti bez suglasnosti i odobrenja projektanta. U istoj tehničkoj dokumentaciji definiran je oblik, kvaliteta i pozicije. Za svaku promjenu potrebno je prethodno ishoditi odobrenje projektanta.
Napomena:
Zbog složenosti konstrukcije, odnosno njezine izrade poglavito u radionici, gdje se izvodi zavarivanje elemenata debljina i do 40 mm, potrebno je također osigurati visokostručni (čeličarski) stručni nadzor tijekom izrade i montaže čelične konstrukcije.</t>
  </si>
  <si>
    <t>Demontaža ventilacijskih kanala stropnih sa kukama za ovjes, ventilima, rešetkama, dovodnim i odvodnim cijevima komplet, sve sa odvozom na deponiju koju osigurava izvođač, uključeno u cijenu.</t>
  </si>
  <si>
    <t>Demontaža glavnog razdjelnog ormara građevine, sve sa odvozom na deponiju koju osigurava izvođač, uključeno u cijenu.</t>
  </si>
  <si>
    <t>Demontaža radijatora komplet u baterijama sa kukama za ovjes. Ventilima, dovodnim i odvodnim cijevima (crne cijevi) komplet sa priključnicama sve sa dovozom na deponiju koju osigurava izvođač, uključeno u cijenu.</t>
  </si>
  <si>
    <t>1.5a</t>
  </si>
  <si>
    <t>Betonsko podloga lagano armirana armaturnom mrežom, d=5-10 cm kao podloga u nagibu minimalno 2% za izradu ravnih krovova. Čvrstoća betona C16/20.</t>
  </si>
  <si>
    <t xml:space="preserve">Ove radove treba izvoditi u smislu:
</t>
  </si>
  <si>
    <t>HRN EN 206-1:2002  Beton 1. dio: Specifikacije, svojstva, proizvodnja I sukladnost (EN 206-1:2002)</t>
  </si>
  <si>
    <t>HRN EN 12350-2 Ispitivanje svježeg bertona-2. dio: Ispitivanje slijeganjem</t>
  </si>
  <si>
    <t>HRN EN 12350-4 Ispitivanje svježeg bertona-4. dio: Stupanj zbijenosti</t>
  </si>
  <si>
    <t>HRN EN 12350-6 Ispitivanje svježeg bertona-6. dio:Gustoća</t>
  </si>
  <si>
    <t>HRN EN 12350-1 Ispitivanje svježeg betona-1. dio: Uzorkovanje</t>
  </si>
  <si>
    <t>HRN EN 12350-3 Ispitivanje svježeg betona-3. dio: Vebe ispitivanje</t>
  </si>
  <si>
    <t>HRN EN 12350-5 Ispitivanje svježeg betona-5. dio: Ispitivanje rasprostiranjem</t>
  </si>
  <si>
    <t>HRN EN 12350-7 Ispitivanje svježeg betona-7. dio:Sadržaj pora - Tlačne metode</t>
  </si>
  <si>
    <t>HRN EN 12390-1 Ispitivanje očvrsnulog betona-1. dio: Oblik, dimenzije i drugi zahtjevi za uzorke i kalupe</t>
  </si>
  <si>
    <t>HRN EN 12390-2 Ispitivanje očvrsnulog betona-2. dio: Izradba i njegovanje uzoraka za ispitivanje čvrstoće</t>
  </si>
  <si>
    <t>HRN EN 12390-3 Ispitivanje očvrsnulog betona-3. dio: Tlačna čvrstoća uzoraka</t>
  </si>
  <si>
    <t>HRN EN 12390-6 Ispitivanje očvrsnulog betona-6. dio: Vlačna čvrstoća cijepanjem uzoraka</t>
  </si>
  <si>
    <t>HRN EN 12390-7 Ispitivanje očvrsnulog betona-7. dio: Gustoća očvrsnulog betona</t>
  </si>
  <si>
    <t>HRN EN 12390-8 Ispitivanje očvrsnulog betona-8. dio: Dubina prodiranja vode pod tlakom</t>
  </si>
  <si>
    <t>prCEN/TS 12390-9 Ispitivanje očvrsnulog betona-9. dio: Otpornost na smrzavanje ljuštenjem</t>
  </si>
  <si>
    <t>HRN U.M1.057 Granulometrijski sastav mješavina agregata za beton</t>
  </si>
  <si>
    <t>HRN U.M1.016 Beton. Ispitivanje otpornosti na djelovanje mraza</t>
  </si>
  <si>
    <t>Na završetku podrumskih zidova sportske dvorane izvesti proširenja na mjestima glavnih stupova veličine oko 100x60 cm, sve prema izvedbenim nacrtima i nacrtima oplate. U betonu dodati sredstvo za vodonepropusnost. U stavku je uključeno i betoniranje nadvoja.</t>
  </si>
  <si>
    <t>Kod stupova koji leže na temeljnoj ploči ili traci,  u betonu dodati sredstvo  za vodonepropusnost.</t>
  </si>
  <si>
    <t>Kod stupova koji leže na temeljnoj ploči ili traci, tj. u nivou hidroizolacije, u betonu dodati sredstvo  za vodonepropusnost.</t>
  </si>
  <si>
    <t>b. HRN EN 10080-1 Čelik za armiranje betona - Zavarljivi armaturni čelik-1.dio: Opći zahtjevi (prEN 10080-1:1999)</t>
  </si>
  <si>
    <t>c. HRN EN 10080-3 Čelik za armiranje betona - Zavarljivi armaturni čelik-3.dio: Tehnički uvjeti isporuke čelika, razreda B (prEN10080-3 :1999</t>
  </si>
  <si>
    <t>d. HRN EN 10080-5 Čelik za armiranje betona - Zavarljivi armaturni čelik-3.dio: Tehnički uvjeti isporuke zavarenih armaturnih mreža, razreda B (prEN10080-5 :1999</t>
  </si>
  <si>
    <t>POPIS OSNOVNIH ZAKONA I TEHNIČKIH PROPISA:</t>
  </si>
  <si>
    <t>1. Zakon o gradnji (NN RH br.153/13, 20/17)</t>
  </si>
  <si>
    <t>2. Zakon o normizaciji (NN RH  br. 80/13)</t>
  </si>
  <si>
    <t>3. Zakon o zaštiti na radu (NN  RH br. 71/14, 118/14, 154/14)</t>
  </si>
  <si>
    <t>4.Tehnički propis za čelične konstrukcije (NN112/08, 125/08, 73/12, 136/12)</t>
  </si>
  <si>
    <t>5.HRN EN 1090 - Izvedba čeličnih konstrukcija</t>
  </si>
  <si>
    <t>6. HRN EN 10025 - Toplo valjani proizvodi od konstrukcijskih čelika</t>
  </si>
  <si>
    <t>7.HRN EN 10210 - Toplo oblikovani šuplji profili</t>
  </si>
  <si>
    <t>8. HRN EN - 15048 - Vijčani elementi</t>
  </si>
  <si>
    <t>9.HRN EN 898 - Mehanička svojstva spojnih elemenata</t>
  </si>
  <si>
    <t>10. HRN EN 4063, HRN ISO 15614, HRN ISO 5817, HRN ISO 1011, HRN ISO 3834, HRN EN 9606, HRN EN ISO 14555 - Zavarivanje</t>
  </si>
  <si>
    <t xml:space="preserve">11.HRN EN ISO 2560, HRN 4341, HRN EN ISO 17632, HRN EN ISO 14175 - Dodatni materijal za zavarivanje </t>
  </si>
  <si>
    <t>12.HRN EN 17636, HRN EN 17637, HRN EN 17638, HRN EN 17640, HRN EN 3452, HRN EN 10160, HRN EN 10164 - Ispitivanje zavarenih spojeva</t>
  </si>
  <si>
    <t>13.HRN EN ISO 12944, HRN ISO 8501, HRN EN ISO 2808, HRN EN ISO 2409, HRN EN ISO 1461, HRN EN ISO 1463 - Zaštita od korozije</t>
  </si>
  <si>
    <t>14.HRN EN 1090, HRN EN ISO 13920, HRN EN 10029, HRN EN 101063 - Tolerancija mjera oblika</t>
  </si>
  <si>
    <t xml:space="preserve">15. Tehnički propisi o održavanju čeličnih konstrukcija za vrijeme eksploatacije kod nosih čeličnih konstrukcija (sl.l.6/65) 
16. HRN C.BO.500 - konstrukcijski čelik
17. HRN U.C7.121 - korisna opterećenja stambenih i javnih zgrada
18. HRN U.C7.122 – korisna optrećenja strojeva u proizvodnim pogonima i skladištima 
19. HRN U.C7.123 - vlastita težina konstrukcija i konstrukcijskih elemenata 
20. HRN U.E7.150 - zavarene nosive čelične konstrukcije
21. HRN U.E7.081 - centrično pritisnuti štapovi konstantnog, jednolikog presjeka
22. HRN U.E7.086 - određivanje dužine izvijanja štapova
23. HRN U.E7.091 - centrično pritisnuti štapovi konstantnog višedjelnog presjeka
24. HRN U.E7.096 - štapovi izloženi pritisku i savijanju
25. HRN U.E7.101 - bočno izvijanje nosača
26. HRN U.E7.111 - stabilnost okvirnih nosača
27. HRN U.E7.121 - proračun izbočavanja limova
28. HRN U.E7.131 - ležišta i zblobovi nosivih čeličnih konstrukcija
29. HRN U.E7.140 - spojevi s vijcima visoke klase čvrstoće kod nosivih čeličnih konstrukcija
30. HRN U.E7.145 - nosive čelične konstrukcije spojene zakovicama i vijcima
31. HRN U.E7.150 - zavarene nosive čelične konstrukcije
32. HRN EN 10210 – 1 Hot finished structural hollow sections of non-alloy 
and fine grain structural steels- Part 1: Technical delivery requirements
</t>
  </si>
  <si>
    <t>Ovim troškovnikom su obuhvaćeni građevinski radovi (bušenje rupa u zidovima i betonskim dekama, iskop rova za</t>
  </si>
  <si>
    <t xml:space="preserve">NAPOMENA: Potrebni prodori kroz grede, zidove i betonske ploče koji su potrebni za prolaz sprinkler instalacije su dio ove specifikacije i uračunati su u cijenu </t>
  </si>
  <si>
    <t xml:space="preserve">Ponuđeni proizvod: - sa VdS </t>
  </si>
  <si>
    <t xml:space="preserve">su dio ove specifikacije i uračunati su u cijenu </t>
  </si>
  <si>
    <t xml:space="preserve">POSEBNI TEHNIČKI UVJETI GRADNJE </t>
  </si>
  <si>
    <t>ZA INSTALACIJE INTERNOG VODOVODA I KANALIZACIJE</t>
  </si>
  <si>
    <t>MATERIJAL</t>
  </si>
  <si>
    <t>Sav materijal i uređaji potrebni za izvedbu instalacija internog vodovoda i kanalizacije moraju odgovarati propisima Hrvatskih normi (HRN) i prema posebnim uvjetima i smjernicama (ukoliko takvi postoje) lokalnih distributera koji gospodare javnim vodovodom i kanalizacijom.</t>
  </si>
  <si>
    <t>Materijal za izvedbu protupožarne hidrantske mreže mora osim toga odgovarati i “Propisima vatrogasne službe”.</t>
  </si>
  <si>
    <t>IZVEDBA</t>
  </si>
  <si>
    <t>Općenito</t>
  </si>
  <si>
    <t>Instalaciju internog vodovoda i kanalizacije, te montažu sanitarnih predmeta i uređaja, treba izvesti stručno i točno prema nacrtima, tehničkom opisu, troškovniku i pravilima struke.</t>
  </si>
  <si>
    <t>Prije početka radova izvoditelj je dužan na gradnji kontrolirati sve mjere koje su mu potrebne za izvedbu i izvedeni objekt usporediti s nacrtima. Ako se ustanove bitne razlike u mjerama, veće promjene ili neki nedostaci koji bi mogli utjecati na izvedbu radova, izvođač je dužan o tome pravodobno obavijestiti naručitelja i pismeno zatražiti njegove daljnje upute, te ne započeti s radovima dok se ne uklone uočeni nedostaci. Odstupanje od konačno odobrenih nacrta dozvoljeno je na temelju pismenog odobrenja projektanta uz suglasnost naručitelja, a kod većih odstupanja na temelju novog odobrenog projekta.</t>
  </si>
  <si>
    <t>Naručitelj je dužan dati izvoditelju dovoljno velik osvijetljen prostor na gradilištu za slaganje i uskladištenje materijala i alata, a izvoditelj mora dozvoliti nadzornom organu pristup u prostor u svrhu nadzora izvedbe i materijala.</t>
  </si>
  <si>
    <t>U zidovima mora projektant, kao i izvoditelj građevinskih radova u dogovoru s izvoditeljem instalacija, predvidjeti dovoljno velike usjeke i prodore za ugradnju vertikalnih i horizontalnih vodova.</t>
  </si>
  <si>
    <t>Izvoditelj instalacija vodovoda i kanalizacije mora koordinirati svoju izvedbu sa izvoditeljima ostalih instalacijskih radova, tako da ne dođe do oštećenja instalacija.</t>
  </si>
  <si>
    <t>Izvoditelj instalacija vodovoda i kanalizacije dužan je voditi za vrijeme izvedbe radova dnevnik montaže u koji se svakodnevno upisuju i po potrebi ucrtavaju svi podaci o radovima na montaži instalacije.</t>
  </si>
  <si>
    <t>Instalacija internog vodovoda</t>
  </si>
  <si>
    <t>Projektiranje, izvedba i ispitivanje internih instalacija vodovoda, kao i izvedba okna za vodomjer mora se izvršiti prema pravilima struke i prema propisima lokalnog distributera koji gospodari javnim vodovodom.</t>
  </si>
  <si>
    <t>Instalaciju spojnog voda od javne vodovodne mreže do internog vodomjernog okna vrši samo lokalni distributer, odnosno ovlašteno poduzeće, a na teret troškova objekta, odnosno investitora.</t>
  </si>
  <si>
    <t>Instalacija interne kanalizacije</t>
  </si>
  <si>
    <t>Projektiranje, izvedba i ispitivanje internih instalacija kanalizacije, kao i izvedba priključnog (kontrolnog) revizijskog okna kanalizacije mora se izvršiti prema pravilima struke i prema propisima lokalnog distributera koji gospodari javnom kanalizacijom ukoliko se građevina priključuje na istu.</t>
  </si>
  <si>
    <t>Izvedbu priključnog kanala od javnog uličnog kanala do priključnog (kontrolnog) revizijskog okna vrši samo ovlašteno poduzeće koje gospodari javnom kanalizacijom, a na teret troškova objekta, odnosno investitora.</t>
  </si>
  <si>
    <t>SPOREDNI RADOVI</t>
  </si>
  <si>
    <t>U cijeni instalacija internog vodovoda i kanalizacije sadržani su i sljedeći sporedni radovi, ukoliko u troškovniku nije drugačije propisano:</t>
  </si>
  <si>
    <t>izmjere potrebne za izvedbu i obračun s upotrebom potrebnih sprava, alata i radne snage;</t>
  </si>
  <si>
    <t>izrada potrebnih obračuna i obračunskih nacrta kao prilog konačnom obračunu;</t>
  </si>
  <si>
    <t>održavanje rasvjete i čišćenje prostorija koje su dodijeljene za skladište materijala i boravak radnika;</t>
  </si>
  <si>
    <t>transport, uskladištenje i čuvanje materijala potrebnog za radove;</t>
  </si>
  <si>
    <t>ugradnja materijala, kao i sva spajanja, brtvljenja i ušvršćenja sa svim potrebnim pomoćnim materijalom i priborom;</t>
  </si>
  <si>
    <t>dobava i ugradnja podmetača za učvršćenje sanitarnih predmeta;</t>
  </si>
  <si>
    <t>izolacija vodovodnih cijevi u zidu i termoizolaciji poda sa gotovim izolacijskim cijevima;</t>
  </si>
  <si>
    <t>izolacija vodovodnih cijevi vođenih slobodno u prostoru (pod stropom, uz zid) sa gotovim izolacijskim cijevima;</t>
  </si>
  <si>
    <t>izolacija vodovodnih cijevi vođenih u drenažnoj podlozi poda i u zemlji sa gotovim bitumeniziranim trakama;</t>
  </si>
  <si>
    <t>postava i rušenje skela do visine 3,50 m;</t>
  </si>
  <si>
    <t>troškovi ispitivanja cijevi i drugog materijala prije ugradnje, troškovi ispitivanja instalacija vodovoda i kanalizacije na vodonepropusnost prema postojećim propisima, te ispitivanje uređajnih predmeta na ispravan rad;</t>
  </si>
  <si>
    <t>troškovi naknadnog ispitivanja materijala, instalacija i uređajnih predmeta, ali samo u slučaju ako se ispitivanjem dokaže da izvoditelj nije upotrijebio propisan materijal ili nije propisno izvršio svoj rad;</t>
  </si>
  <si>
    <t>odstranjenje svih otpadaka i ambalaže od vlastitih radova;</t>
  </si>
  <si>
    <t>popravak i naknada štete učinjenih nepažnjom ili propustima na tuđim ili vlastitim radovima.</t>
  </si>
  <si>
    <t>U cijeni instalacija internog vodovoda i kanalizacije nisu sadržani sljedeći sporedni radovi, ukoliko u troškovniku nije drugačije propisano:</t>
  </si>
  <si>
    <t>bušenje zidova i zasjeka, rabiciranja, zazidavanja i popravak žbuke;</t>
  </si>
  <si>
    <t>postava i rušenje skela u visini preko 3,50 m;</t>
  </si>
  <si>
    <t>iskopi, razupiranja jama, zatrpavanje, nabijanje i uspostava prijašnjeg stanja površina;</t>
  </si>
  <si>
    <t>uvođenje rasvjete u prostorije skladišta materijala;</t>
  </si>
  <si>
    <t>zaštitni naliči vidljivih cijevi protiv korozije ili drugog oštećenja u zgradi.</t>
  </si>
  <si>
    <t>IZMJERE I OBRAČUN</t>
  </si>
  <si>
    <t>Ukoliko u troškovniku nije propisan drugi način obračunavanja, obračunavaju se:</t>
  </si>
  <si>
    <t>cijevi zajedno s fazonskim komadima odijeljeno prema vrsti i promjeru po m’ mjereno po osi. U cijeni je sadržana dobava i ugradnja, zajedno s eventualnom dobavom i ugradnjom potrebnih kuka, ovjesa, ogrlica i drugo, ali bez armatura:</t>
  </si>
  <si>
    <t>slavine, zasuni, armature, obični redukcijski ventili, regulacijski i sigurnosni ventili i drugo po komadu;</t>
  </si>
  <si>
    <t>sanitarni i ostali uređajni predmeti po komadu zajedno s montažom ili zasebno dobava i zasebno montaža;</t>
  </si>
  <si>
    <t>zaštitni naliči po propisu za soboslikarske i ličilačke radove, zaštitni povoji i zaštitne cijevi po m’ uz oznaku vrste i promjera;</t>
  </si>
  <si>
    <t>bušenje proboja zidova prema debljini i vrsti zida po komadu, a zidnih zasjeka prema veličini presjeka zasjeka i vrsti zida po duljini (m’);</t>
  </si>
  <si>
    <t>eventualno zidanje, betoniranje, žbukanje i drugo prema “Posebnim tehničkim uvjetima za građevinske radove”;</t>
  </si>
  <si>
    <t>iskopi, zatrpavanja i uspostava površina kako je određeno u “Posebnim tehničkim uvjetima za građevinske radove”;</t>
  </si>
  <si>
    <t>postava i skidanje skela kako je određeno u “Prosječnim normama u građevinarstvu”.</t>
  </si>
  <si>
    <t>NORME                                                                                       HRN</t>
  </si>
  <si>
    <t>HRN</t>
  </si>
  <si>
    <t xml:space="preserve">Čelične cijevi za vodovod </t>
  </si>
  <si>
    <t>C.B5.225</t>
  </si>
  <si>
    <t xml:space="preserve">PEHD cijevi i fazonski komadi za vodovod </t>
  </si>
  <si>
    <t>DIN 8074/8075</t>
  </si>
  <si>
    <t>PE-X vodovodne cijevi i fazonski komadi                                         DIN 16892/893</t>
  </si>
  <si>
    <t>DIN 16892/893</t>
  </si>
  <si>
    <t>Ravni protočni ventili                                                                     M.C5.260</t>
  </si>
  <si>
    <t>M.C5.260</t>
  </si>
  <si>
    <t>Ravni protočni ventili s otvorom za pražnjenje                                  M.C5.261</t>
  </si>
  <si>
    <t>M.C5.261</t>
  </si>
  <si>
    <t>Kutni protočni ventil                                                                      M.C5.251</t>
  </si>
  <si>
    <t>M.C5.251</t>
  </si>
  <si>
    <t>Ventil za pražnjenje                                                                      M.C5.280</t>
  </si>
  <si>
    <t>M.C5.280</t>
  </si>
  <si>
    <t>Plovni ventil za vodokotlić                                                              M.C5.820</t>
  </si>
  <si>
    <t>M.C5.820</t>
  </si>
  <si>
    <t>Zasuni</t>
  </si>
  <si>
    <t>M.C5.600</t>
  </si>
  <si>
    <t>Sanitarna keramika</t>
  </si>
  <si>
    <t>U.N5.100</t>
  </si>
  <si>
    <t>Umivaonici</t>
  </si>
  <si>
    <t>U.N5.110</t>
  </si>
  <si>
    <t>Kade, polukade i tuš kade                                                             U.N5.210, 220 i 230</t>
  </si>
  <si>
    <t>U.N5.210, 220 i 230</t>
  </si>
  <si>
    <t>Zidna baterija s tušem                                                                   M.C5.802</t>
  </si>
  <si>
    <t>M.C5.802</t>
  </si>
  <si>
    <t>Stojeća baterija s pokretnim ispustom                                            M.C5.805</t>
  </si>
  <si>
    <t>M.C5.805</t>
  </si>
  <si>
    <t>Sifon za umivaonik                                                                        M.C5.810</t>
  </si>
  <si>
    <t>M.C5.810</t>
  </si>
  <si>
    <t>Odljevno koljeno s čepom                                                              M.C5.812</t>
  </si>
  <si>
    <t>M.C5.812</t>
  </si>
  <si>
    <t>Preljevno koljeno                                                                           M.C5.813</t>
  </si>
  <si>
    <t>M.C5.813</t>
  </si>
  <si>
    <t>Ručni aparati za gašenje požara                                                     Z.C2.010</t>
  </si>
  <si>
    <t>Z.C2.010</t>
  </si>
  <si>
    <t>Vatrogasna crijeva                                                                         Z.C2.010</t>
  </si>
  <si>
    <t>Hidrantski nastavci                                                                        Z.C2.011</t>
  </si>
  <si>
    <t>Z.C2.011</t>
  </si>
  <si>
    <t>Vatrogasna mlaznica s ventilom                                                     Z.C2.063-066</t>
  </si>
  <si>
    <t>Z.C2.063-066</t>
  </si>
  <si>
    <t>Separatori lakih ulja                                                                      DIN 1999</t>
  </si>
  <si>
    <t>DIN 1999</t>
  </si>
  <si>
    <t>Poklopci za okna                                                                          M.J6.210</t>
  </si>
  <si>
    <t>M.J6.210</t>
  </si>
  <si>
    <t>PP kanalizacijske cijevi i fazonski komadi                                       DIN 19560</t>
  </si>
  <si>
    <t>DIN 19560</t>
  </si>
  <si>
    <t>Lijevano željezne kanalizacijske cijevi i fazonski komadi                   DIN 19522</t>
  </si>
  <si>
    <t>DIN 19522</t>
  </si>
  <si>
    <t>PVC cijevi i fazonski komadi SN4 za kanalizaciju                             DIN 19534 i 8062</t>
  </si>
  <si>
    <t>DIN 19534 i 8062</t>
  </si>
  <si>
    <t>Ovim troškovnikom obuhvaćeni su radovi na izvedbi instalacija vodovoda i kanalizacije u građevini i vani do predviđenih priključaka na projektirane ulične instalacije.
Nacrti, detalji i napomene na nacrtima, zatim tehnički opis, posebni tehnički uvjeti gradnje za instalacije internog vodovoda i kanalizacije, obavezni su kod izvođenja radova, kao i opisi radova u pojedinim stavkama troškovnika.
Sve radove, dobave i montaže predviđene ovim troškovnikom, kao što su cijevi, izljevna i odvodna mjesta, sanitarni predmeti i uređaji, postrojenja i drugo, izvesti do potpune funkcionalnosti.</t>
  </si>
  <si>
    <t>Dodatni element s rešetkom za prohodni krov</t>
  </si>
  <si>
    <t>Izvedba priključka kanalizacije objekta na gradsku kanalizaciju. U stavku ulazi nabava i montaža cjevovoda i izvedba priključka na kolektor, rezanje cjevovoda i izvedba okna, te dovođenje terena u prvobitno stanje.</t>
  </si>
  <si>
    <t>Dobava i ugradba držača sapuna, prema odabiru naručitelja, kraj umivaonika. Obračun po komadu montiranog držača.</t>
  </si>
  <si>
    <t>Dobava i ugradba  držača za papirnate ručnike prema odabiru naručitelja. Obračun po komadu ugrađenog držača.</t>
  </si>
  <si>
    <t>Dobava i ugradba držača toaletnog papira (papir u roli) pored WC-a bočno na zid prema odabiru naručitelja.</t>
  </si>
  <si>
    <t>Odvoz viška preostale zemlje nakon izvršenih svih zatrpavanja rovova na deponiju udaljenosti do 5 km. U stavku uključiti utovar, transport, istovar i planiranje zemlje na deponiju koju osigurava izvođač radova. Obračun u sraslom stanju.</t>
  </si>
  <si>
    <t>Rušenje, razbijanje , otkop i odvoz betonskih predmeta i zidova na trasi vodovoda i kanalizacije. U stavku je uračunat odvoz betonskog materijala na deponiju koju osigurava izvođač radova. Obračun po m3 betona.</t>
  </si>
  <si>
    <t xml:space="preserve">Stavka obuhvaća sve radove, alate, strojeve i  materijale za izvedbu priključka kanalizacije sa punom funkcionalnošću:
- rezanje i iskop postojećeg asfalta, i iskop zemlje u rovu za odvodnju dubine cca  2,50 m sa ravnim odsijecanjem bokova rova i svim potrebnim razupiranjem,
- fino planiranje dna rova na propisanu visinu i nagib, utovar, prijevoz, istovar i razastiranje iskopanog materijala na području gradilišta ili po nalogu nadzornog inženjera investitora na deponij koji osigurava izvođač radova, nabava, doprema i ugradnja betonskih vodonepropusnih vibrotlačenih cijevi  40 cm sa gumenom brtvom, sa izvedbom spojeva na reviziona okna,
</t>
  </si>
  <si>
    <t>- probijanje otvora sa izradom priključka na reviziono okno buduće kanalizacije,
- izrada betonske podloge od C 16/20,
- ispitivanje vodonepropusnosti kanala po dionicama od jednog do drugog revizonog okna,
- zatrpavanje rova najprije sitnijim šljunčanim materijalom bez kamenja (puniti i nabijati ručno) do visine 30 cm iznad tjemena, te zatrpavanje krupnijim šljunčanim materijalom uz strojno nabijanje iznad te visine,
- izrada asflatne sanacije prekopa (dovođenje prekopa u prijašnje stanje),
- ispitivanje vodonepropusnosti, zbijenosti i pribavljanje atesta.
Obračun po m izvedenog priključka kanalizacije.</t>
  </si>
  <si>
    <t>Izrada i ugradba unutarnje fiksne staklene stijene sa tri polja, zidarske veličine 345x154cm.</t>
  </si>
  <si>
    <t>Izrada i ugradba unutarnje fiksne staklene stijene sa tri polja, zidarske veličine 375x154cm.</t>
  </si>
  <si>
    <r>
      <t xml:space="preserve">Dobava i ugradba </t>
    </r>
    <r>
      <rPr>
        <b/>
        <sz val="10"/>
        <rFont val="Arial"/>
        <family val="2"/>
        <charset val="238"/>
      </rPr>
      <t>vanjskog</t>
    </r>
    <r>
      <rPr>
        <sz val="10"/>
        <rFont val="Arial"/>
        <family val="2"/>
        <charset val="238"/>
      </rPr>
      <t xml:space="preserve"> alu svjetlarnika sa 3 otklopna krila na otvaranje ventus sistemom. Prozori se daljinski otvaraju pomoću elektromotora što je opisano u elektroinstalacijama. Zidarska veličina 960x530 cm.  IZO ostakljenje 6-16-6 LowE s tonom po izboru projektanta.</t>
    </r>
    <r>
      <rPr>
        <b/>
        <sz val="10"/>
        <rFont val="Arial"/>
        <family val="2"/>
        <charset val="238"/>
      </rPr>
      <t xml:space="preserve"> U stavku je uključena zaštita od sunca fiksnim aluminijskim brisolejima.</t>
    </r>
  </si>
  <si>
    <t xml:space="preserve">Odzračna posuda izrađena iz čelične
bešavne cijevi prema HRN C.B5.221
NO 100(Ф 114,3x3,6)x 250 mm,(kom1)uključivo
</t>
  </si>
  <si>
    <t>Visoko fleksibilna izolacija razvoda cijevi hladne vode(klase B1 prema DIN 4102) tipskom izolacijom iz elastomene pjene na bazi sintetičkog kaučuka  s optorom prema difuziji vodene pare i  niskom toplinskom vodljivosti za slijedeće dim.cijevi</t>
  </si>
  <si>
    <t>Ф88,9x3,2,debljine 22,5 mm</t>
  </si>
  <si>
    <t>Ф76,1x2,9,debljine 22 mm</t>
  </si>
  <si>
    <t>Ф54x1,5 mm,debljine 21 mm</t>
  </si>
  <si>
    <t>Ф42x1,5 mm,debljine 20,5 mm</t>
  </si>
  <si>
    <t>Ф35x1,5 mm ,debljine 19,5</t>
  </si>
  <si>
    <t>Ф28x1,2 mm,debljine 19 mm</t>
  </si>
  <si>
    <t>Ф22x1,2 mm,debljine 18 mm</t>
  </si>
  <si>
    <t>Ф18x1,2 mm,debljine 17,5 mm</t>
  </si>
  <si>
    <t xml:space="preserve">Stavka uključuje sljedeće aktivnosti i radove ovlaštenih djelatnika za automatsku regulaciju: </t>
  </si>
  <si>
    <t>dobava                              1154-1200 m3/h
tot.tlak                                270 Pa   
prigušivač buke               SSD 250                                elastični spoj                    STS 250                         nepovratna zaklopka       RVS 250                                     postolje za ravni krov       FDS 250</t>
  </si>
  <si>
    <t xml:space="preserve">dobava                              520-600 m3/h
tot.tlak                                280-320 Pa   
prigušivač buke               SSD 200                                elastični spoj                    STS 200                         nepovratna zaklopka       RVS 200                                     postolje za ravni krov       FDS 200 </t>
  </si>
  <si>
    <t xml:space="preserve">dobava                              300 m3/h
tot.tlak                                220 Pa   
prigušivač buke               SSD 200                                elastični spoj                   STS 200                         nepovratna zaklopka       RVS 200                                     postolje za ravni krov       FDS 200 </t>
  </si>
  <si>
    <t xml:space="preserve">dobava                             210 m3/h
tot.tlak                               230 Pa   
prigušivač buke              SSD 180                                elastični spoj                  STS 180                         nepovratna zaklopka      RVS 180                    postolje za ravni krov      FDS 180                                      </t>
  </si>
  <si>
    <t>Ф250</t>
  </si>
  <si>
    <t>Ф200</t>
  </si>
  <si>
    <t>Ekonomična središnja napa s rasvjetom i kombiniranim filterima KFM</t>
  </si>
  <si>
    <t xml:space="preserve">dim.2500x1700x600 </t>
  </si>
  <si>
    <t xml:space="preserve">Stropni distributer za dovod zraka u 4 smjera  istrujavanja s leptirastom zaklopkom dim.
</t>
  </si>
  <si>
    <t>400x400 mm</t>
  </si>
  <si>
    <t>300x300 mm</t>
  </si>
  <si>
    <t xml:space="preserve">Lijevano željezni odbojni ventil za toplu  vodu s prirubnicama,protuprirubnicama,brtvilom , vijcima i maticama
</t>
  </si>
  <si>
    <t>Ф168,3x4,5,debljine 25 mm</t>
  </si>
  <si>
    <t>Ф60,3x2,9mm,debljine 21,5 mm</t>
  </si>
  <si>
    <t>Ф48,3x2,6mm,debljine 21 mm</t>
  </si>
  <si>
    <t>Ф26,9x2,3 mm,debljine 19 mm</t>
  </si>
  <si>
    <t>Ф139,7x4,debljine 24,5 mm</t>
  </si>
  <si>
    <t>Dobava, prijenos i ugradba impulsnih vodomjera. Obračun po komadu kompletno ugrađenog vodomjera.</t>
  </si>
  <si>
    <t>Dobava i ugradnja hvatača nečistoće.</t>
  </si>
  <si>
    <t xml:space="preserve">Dobava i ugradnja ZOPT-a tip "EA" </t>
  </si>
  <si>
    <t>Dobava, donos i ugradba mjedenog protočnog ventila sa ugradbenom kapom na navoj. Obračun po komadu komplet ugrađenog ventila sa kapom.</t>
  </si>
  <si>
    <t>Dobava, prijenos i ugradba kutnih ventila za montažu ispod sanitarnih jedinica. Obračun po komadu ugrađenog ventila.</t>
  </si>
  <si>
    <t>Dobava, prijenos i ugradba protupovratnih ventila na usponskom vodu hidrantske mreže.</t>
  </si>
  <si>
    <t>Dobava, prijenos i ugradba materijala za pričvršćenje i zavješenje cjevovoda, dvostruke i jednostruke obujmice, perforirana traka, vijci, matice, tipli i dr.</t>
  </si>
  <si>
    <t>Izrada priključka vode (tople i hladne) u stavku ulaze i 2 ventila Ф 20 na predmetne opreme kuhinje prema projektu priključaka opreme, za drugu opremu treba uskladiti dovode i odvode.</t>
  </si>
  <si>
    <t>- predmeti opreme</t>
  </si>
  <si>
    <t>Izrada priključka vode (tople i hladne) za sudopere u učionicama.</t>
  </si>
  <si>
    <t>Dobava, prijenos, ugradba i postavljanje ručnih vatrogasnih aparata S9. Sve komplet sa svim pomočnim materijalom i razmještajem.</t>
  </si>
  <si>
    <t>Ispitivanje instalacije na tlak od 15 bara i dezinfekcija cjevovoda otopinom klora.</t>
  </si>
  <si>
    <t>Obračun po komadu komplet ispitane instalacije.</t>
  </si>
  <si>
    <t>Dobava, donos i ugradba nadzemnog hidranta sa svom opremom, te sa ormarićem za smješaj cijevi i ključa. Obračun po komadu komplet ugrađenog hidranta.</t>
  </si>
  <si>
    <t>Izvedba priključka od vodomjernog okna zaključno do vanjskog cjevovoda</t>
  </si>
  <si>
    <t xml:space="preserve">U stavku ulazi dobava i montaža cjevovoda sa svim brtvenim materijalom i potrebnim fitinzima, armaturom, izoliranjem, ispitivanjem, zatrpavanjem rova te odvoz preostalog materijala. </t>
  </si>
  <si>
    <t>(sanitarna - požarna i sprinkler).</t>
  </si>
  <si>
    <t>Kvalitetno ispitivanje voda nakon montaže kompletne opreme (Zavod za zaštitu zdravlja) i izdavanje atesta o kvaliteti.</t>
  </si>
  <si>
    <t>Funkcionalno ispitivanje unutarnje hidrantske mreže, te pribavljanje atesta o zadovoljavanju protupožarnih propisa.</t>
  </si>
  <si>
    <t>KANALIZACIJA</t>
  </si>
  <si>
    <t>Dobava, prijenos i ugradba PVC kanalizacijskih cijevi i fazonskih komada za horizontalne odvode vanjske i temeljne odvodnje sa debljom stijenkom,prema normi HRN EN  1401-1:2009. Obračun se vrši po m' kompletno montirane cijevi zajedno s posteljicom, nadslojem te sa spojnim i pomoćnim materijalom. Fazonski komadi obračunavaju se u 1 m' ugrađenih cijevi.</t>
  </si>
  <si>
    <t xml:space="preserve">Dobava, prijenos i ugradba PVC kanalizacijskih cijevi za izvedbu horizontalne odvodnje unutar objekta (sanitarni čvor) iz samogasivih propilenskih cijevi s kolčakom WAVIN ED NIPREN, PP DIN 1954 i DIN 4102 B1. </t>
  </si>
  <si>
    <t>Ø   75 mm</t>
  </si>
  <si>
    <t>Dobava i montaža PVC kanalizacijskih cijevi za izvedbu priključnih kanala kanalizacije od sanitarnih uređaja do pojedinih vertikala kao i temeljnu odvodnju u podu objekta iz samogasive polipropilenske cijevi s kolčakom WAWIN PP DIN 1954 i DIN 4102 B1. Obračun se vrši po m' kompletno montirane, ugrađene i ispitane cijevi zajedno sa svim spojnim i pomoćnim materijalom prema izmjeri u naravi. Fazonski komadi se obračunavaju kao 1 m' cijevi.</t>
  </si>
  <si>
    <t>Ø 100 mm</t>
  </si>
  <si>
    <t>Dobava, prijenos i ugradba materijala za pričvršćenje i zavješenje cijevi kanalizacije, obujmice, vijci, matice i dr.</t>
  </si>
  <si>
    <t>Dobava, prijenos i ugradba odgovarajućih fazonskih komada za prolaz instalacija odvodnje kroz beton. Cijevi ugraditi u betonske zidove na mjestima ulaza cijevi u objekt, te na mjestima prolaza cijevi kroz grede. Cijevi nakon montaže instalacije popuniti.</t>
  </si>
  <si>
    <t>Ø 150 mm</t>
  </si>
  <si>
    <t>Ø   60 mm</t>
  </si>
  <si>
    <t>Izvedba  ravnih nosivih zidova dizala deblj. 15  cm, armirani beton - dobava, ugradba u konstrukciju i zaštita čvrstoće betona C30/37, srednji presjek (Sp) u glatkoj oplati - posebna stavka. Zidovi moraju biti apsolutno vertikalni, u cijenu uključena i ugradba elemenata za ugradnju dizala, a po specifikaciji proizvođača dizala. U betonu dodati sredstvo za vodonepropusnost.</t>
  </si>
  <si>
    <t>Obračun po m³ u tlu C kategorije</t>
  </si>
  <si>
    <t>Zatrpavanje dna rova pijeskom u sloju 0.1 m i kabela nakon polaganja u sloju 0.1 m</t>
  </si>
  <si>
    <t xml:space="preserve">Obračun po m³ </t>
  </si>
  <si>
    <t>Zatrpavanje kabelskog rova materijalom iz iskopa</t>
  </si>
  <si>
    <t>Obračun po m³ u zbijenom stanju.</t>
  </si>
  <si>
    <t>Planiranje i odvoz suvišnog iskopa</t>
  </si>
  <si>
    <t>Obračun po m</t>
  </si>
  <si>
    <t>promjera 110 mm</t>
  </si>
  <si>
    <t>Zaštitni prekidač, C karakteristika, 32A, 3-polni+N, 10kA</t>
  </si>
  <si>
    <t>LED 154W, ovjesna industrijska s zaštitnom mrežom, oznaka u projektu S1</t>
  </si>
  <si>
    <t>EM LED 154W, ovjesna industrijska s zaštitnom mrežom i protupaničnim modulom 3h, oznaka u projektu S32E</t>
  </si>
  <si>
    <t>LED 30W 4000K, oznaka u projektu S2</t>
  </si>
  <si>
    <t>EM LED 30W 4000K, s panik modulom 3h, oznaka u projektu S39E</t>
  </si>
  <si>
    <t>LED 60W 4000K, oznaka u projektu S3</t>
  </si>
  <si>
    <t>LED EM 60W 4000K, s panik modulom 3h, oznaka u projektu S38E</t>
  </si>
  <si>
    <t>595x595 LED 60W 8800lm, nadgradna s opalnim difuzorom, oznaka u projektu S4</t>
  </si>
  <si>
    <t>595x595 LED 60W 8800lm, nadgradna s opalnim difuzorom i panik modulom 3h, oznaka u projektu S37E</t>
  </si>
  <si>
    <t>1195x295 LED 60W 8800lm, nadgradna s opalnim difuzorom, oznaka u projektu S5</t>
  </si>
  <si>
    <t>1137mm LED 35W 4400lm, nadgradna direktna, oznaka u projektu S6</t>
  </si>
  <si>
    <t>1137mm EM LED 35W 4400lm, nadgradna direktna s panik modulom 3h 400lm, oznaka u projektu S34E</t>
  </si>
  <si>
    <t>LED 22W 2600lm, ovjesna asimetrična, 
oznaka u projektu S7</t>
  </si>
  <si>
    <t>LED 41W 5500lm, nadgradna, oznaka u projektu S8t1</t>
  </si>
  <si>
    <t>LED 41W 5500lm, nadgradna prolazna, oznaka u projektu S8t2</t>
  </si>
  <si>
    <t>LED 24W 4000K, oznaka u projektu S9</t>
  </si>
  <si>
    <t>1418mm LED 43W 5500lm, nadgradna direktna, oznaka u projektu S11</t>
  </si>
  <si>
    <t>1418mm LED 43W 5500lm, nadgradna direktna s panik modulom 3h, oznaka u projektu S35E</t>
  </si>
  <si>
    <t>1704mm EM LED 51W 6600lm, nadgradna direktna s panik modulom 3h, oznaka u projektu S36E</t>
  </si>
  <si>
    <t>LED IP44 25W 4000K, nadgradna downlight, oznaka u projektu S12</t>
  </si>
  <si>
    <t>LED IP44 15W 4000K, nadgradna downlight, oznaka u projektu S13</t>
  </si>
  <si>
    <t>LED 11W 1300lm 580mm, zidna, 
oznaka u projektu S14</t>
  </si>
  <si>
    <t>LED 30W 3900lm 1710mm, zidna, 
oznaka u projektu S15</t>
  </si>
  <si>
    <t>2827mm LED 86W 11000lm, ovjesna svjetiljka, oznaka u projektu S16</t>
  </si>
  <si>
    <t>LED 3000K 15W, oznaka u projektu S17</t>
  </si>
  <si>
    <t>1170x295 LED 39W 5200lm, nadgradna s parabolik rasterom, oznaka u projektu S18</t>
  </si>
  <si>
    <t>1200x250mm LED 66W 8800, ovjesna direktna, oznaka u projektu S19</t>
  </si>
  <si>
    <t>595x595 LED 39W 5200lm, nadgradna s opalnim difuzorom, oznaka u projektu S20</t>
  </si>
  <si>
    <t>1990mm LED 70W 9100lm, zidna direktno indirektna, oznaka u projektu S21</t>
  </si>
  <si>
    <t>1170x295 LED 60W 8800lm, nadgradna s parabolik rasterom, oznaka u projektu S22</t>
  </si>
  <si>
    <t>1195x295 LED 39W 5200lm, nadgradna s opalnim difuzorom, oznaka u projektu S23</t>
  </si>
  <si>
    <t>nadgradna panik svjetiljka s pictogramom SP-114 i samoljepljivim strelicama, oznaka u projektu S29E i S30E</t>
  </si>
  <si>
    <t>nadgradna panik svjetiljka, oznaka u projektu S31E</t>
  </si>
  <si>
    <t>210lm, nadgradna IP65 panik svjetiljka, oznaka u projektu S41E</t>
  </si>
  <si>
    <t>TC-D 2x26W, oznaka u projektu S24</t>
  </si>
  <si>
    <t xml:space="preserve">Ulična svjetiljka izrađena od lijevanog aluminija plastificiranog u sivu boju. Svjetiljka je prilagođena za osvjetljavanje parkirnih mjesta. Sadrži LED izvor svjetla snage 52W, ukupnog svjetlosnog toka 6900lm, temperature boje svjetla 5700K. Životni vijek 50 000h(L80F10)ta=25°C. Izrađena je U IP66 i IK08 zaštiti. Postavlja se na stup 6 metara sa završetkom od fi 60mm. </t>
  </si>
  <si>
    <t>LED P 52W, vanjska IP66 svjetiljka, 
oznaka u projektu SV25</t>
  </si>
  <si>
    <t>LED 20W, nadgradna IP65, oznaka u projektu S26</t>
  </si>
  <si>
    <t>LED 530mA SIMM L2x40°, F38008, oznaka u projektu S27</t>
  </si>
  <si>
    <t>LED 58W, na stupu visine 3,6m
oznaka u projektu S28</t>
  </si>
  <si>
    <t>Detekcija i iskolčenje trase kabela na građevnoj parceli za napajanje javne rasvjete na stupovima iz nove transformatorske stanice TS Studentski dom, prema posebnim uvjetima.</t>
  </si>
  <si>
    <t xml:space="preserve">Iskop rova za polaganje kabelskog voda za napajanje javne rasvjete na građevnoj parceli.  
dim. rova 0,4x0,8m u dužini 240m </t>
  </si>
  <si>
    <t>Nabava i polaganje trake za upozorenje u kabelski rov</t>
  </si>
  <si>
    <t>Obračun po m³ .</t>
  </si>
  <si>
    <t>Nabava i doprema Fe/Zn trake 30×4 mm za uzemljenje</t>
  </si>
  <si>
    <t>Obračun po m.</t>
  </si>
  <si>
    <t xml:space="preserve">Dobava i polaganje PEHD cijevi za zaštitu kabela  za napajanje javne rasvjete na građevnoj parceli </t>
  </si>
  <si>
    <t>Dobava, montaža i spajanje elektroinstalacijskog materijala utičnica, prekidača, tipkala i sl., uključivo plast. kutije za svaku stavku, bijele boje tipa kao Vimar Plana ili  VISIO "Schrack" ili jednakovrijedan</t>
  </si>
  <si>
    <t>1-polna sklopka, kompletna, 10A, (p/ž)</t>
  </si>
  <si>
    <t>Izmjenična sklopka, kompletna, 10A, (p/ž)</t>
  </si>
  <si>
    <t>Serijska sklopka, kompletna, 10A, (p/ž)</t>
  </si>
  <si>
    <t>Križna sklopka, kompletna, 10A, (p/ž)</t>
  </si>
  <si>
    <t>Tipka sa strelicama gore/dolje, umetak tipkala i okvir</t>
  </si>
  <si>
    <t>2x  jednofazna utičnica, 16A, 230V, p/ž, bijela</t>
  </si>
  <si>
    <t>3x jednofazna utičnica, 16A, 230V, p/ž, bijela</t>
  </si>
  <si>
    <t>Šuko utičnica sa dječjom zašt., komplet,16A, 230V, p/ž</t>
  </si>
  <si>
    <t>Utičnica šuko sa poklopcem i dječjom zašt.,16A, 250V, p/ž</t>
  </si>
  <si>
    <t>Okvir 1-struki</t>
  </si>
  <si>
    <t>Industrijska utičnica, 5 polna, 32A, IP44, ugradna</t>
  </si>
  <si>
    <t xml:space="preserve">Dobava, montaža i spajanje senzora za ukjučenje rasvjete san. čvora za invalide, tip kao "Stainel" IS 360 Trio, bijeli.                 Karakteristike za jednakovrijednost:              duljina osjeta 12 m, napajanje 230V, kut djelovanja 360 °. Zaštita IP54.                                                          ili jednakovrijedan proizvod </t>
  </si>
  <si>
    <t>Izrada izvoda za napajanje elektromotornog pogona rolo zavjesa kabelom NYM-J  3x2,5mm2, dužine cca 20m i spajanje istog</t>
  </si>
  <si>
    <t>Izrada izvoda za napajanje elektromotornog pogona projektorskog platna kabelom NYM-J  3x2,5mm2, dužine cca 20m i spajanje istog</t>
  </si>
  <si>
    <t>Izrada izvoda za napajanje projektora kabelom NYM-J  3x2,5mm2, dužine cca 20m i spajanje istog</t>
  </si>
  <si>
    <t xml:space="preserve">Dobava i montaža mase za brtvljenje prodora veličine 0,25 m2 na granici protupožarnih sektora, tipa  „Promastop“.            Karakteristike za jednakovrijednost:       Certifikat u skladu sa: EN 1366-3 (protupožarne pregrade) - EN 13501-2 / klasifikacijska izvješća ili jednakovrijednim                                ÖNORM B 3807                                                    ili jednakovrijedan proizvod </t>
  </si>
  <si>
    <t>tip kao EMC2013S, LCD display,web interface /DIN35</t>
  </si>
  <si>
    <t xml:space="preserve">Nabava, montaža i spajanje SOS centrale Tehničke karakteristike za ocjenu jednakovrijednosti:                                     Centralni uređaj omogućava kontinuirani nadzor, alarmiranje, signalizaciju i zapis aktiviranja "SOS -tipkala " u realnom vremenu. Centralni uređaj radi na 24V= napajanje, 2...komunikacija po standardu RS-485 ili jednakovrijedan.
</t>
  </si>
  <si>
    <t>Iskop zemlje IV kategorije za rov širine 40cm i dubine 80cm za polaganje 2 cijevi tipa PEHD fi 110 (glatke stijenke vanjska i unutarnja) (duljina trase 60m).</t>
  </si>
  <si>
    <t>OSTALI RADOVI</t>
  </si>
  <si>
    <t>Građevinska pripomoć prilikom izvođenja el. instalacija - dubljenje/šlicanje zidova i sl.</t>
  </si>
  <si>
    <t>OSTALI RADOVI UKUPNO:</t>
  </si>
  <si>
    <t>Strojni široki iskop zemlje na cijeloj površini objekta, uračunato osiguranje iskopa. Otkopani materijal privremeno prevesti na deponiju (obračunava se u posebnoj stavci) koju osigurava izvođač, a dio odgovarajućeg materijala koristiti za kasniju nivelaciju terena van gabarita objekta. U cijenu uključen prijevoz.</t>
  </si>
  <si>
    <t>Strojni iskop za trakaste temelje, uračunato osiguranje iskopa.  Otkopani materijal privremeno prevesti na deponiju (obračunava se u posebnoj stavci) koju osigurava izvođač, a dio odgovarajućeg materijala koristiti za kasniju nivelaciju terena van gabarita objekta. U cijenu uključen prijevoz.</t>
  </si>
  <si>
    <t>Strojni iskop za temelje samce, uračunato osiguranje iskopa.  Otkopani materijal privremeno prevesti na deponiju (obračunava se u posebnoj stavci) koju osigurava izvođač, a dio odgovarajućeg materijala koristiti za kasniju nivelaciju terena van gabarita objekta. U cijenu uključen prijevoz.</t>
  </si>
  <si>
    <t>Strojni i djelomično ručni iskop zemljanog materijala za ukop trake uzemljivača, te ponovno zatrpavanja po polaganju iste. Kanal je širine 30 cm i dubine 80 cm. utovar, odvoz i istovar preostalog materijala od iskopa prevesti na deponiju koju osigurava izvođač, a obračunava se u posebnoj stavci.</t>
  </si>
  <si>
    <t>Pažljiva demontaža sveukupne školske opreme u prizemlju i podrumu sa odlaganjem na privremeno odlagalište na deponiju koju osigurava izvočač, radi eventualne ponovne montaže.</t>
  </si>
  <si>
    <t xml:space="preserve">Demontaža kućne rasvjete sve komplet sa rasvjetnim tijelima, razvodnim kutijama i prekidačima, sve sa odvozom na deponiju koju osigurava izvođač, uključeno u cijenu. </t>
  </si>
  <si>
    <t>Demontaža priključaka za električne aparate sve komplet sa priključnicama i razvodnim kutijama, sve sa odvozom na deponiju koju osigurava izvođač, uključeno u cijenu. Po rasvjetnom mjestu uzeto 10,00 m odgovarajućih vodiča.</t>
  </si>
  <si>
    <t>Demontaža gromobranske trake na krovu i po vertikali. Sve sa odvozom na deponiju koju osigurava izvođač, uključeno u cijenu.</t>
  </si>
  <si>
    <t>Demontaža postjećeg krovnog pokrova debljine sa svim slojevima debljine 15 cm.</t>
  </si>
  <si>
    <r>
      <t xml:space="preserve">Dobava i ugradnja </t>
    </r>
    <r>
      <rPr>
        <b/>
        <sz val="10"/>
        <rFont val="Arial"/>
        <family val="2"/>
        <charset val="238"/>
      </rPr>
      <t>unutarnje</t>
    </r>
    <r>
      <rPr>
        <sz val="10"/>
        <rFont val="Arial"/>
        <family val="2"/>
        <charset val="238"/>
      </rPr>
      <t xml:space="preserve"> alu rolete, dimenzije 190x200 cm. Stavka se odnosi na otvor za serviranje hrane.</t>
    </r>
  </si>
  <si>
    <t>Aluminij plastificiran u boji, RAL po izboru projektanta.</t>
  </si>
  <si>
    <r>
      <t xml:space="preserve">Sve izvesti prema </t>
    </r>
    <r>
      <rPr>
        <b/>
        <sz val="10"/>
        <rFont val="Arial"/>
        <family val="2"/>
        <charset val="238"/>
      </rPr>
      <t>shemi 8</t>
    </r>
  </si>
  <si>
    <t>Izvedba spoja voda H07V-K 10 mm2/Cs16 za uzemljenje svih komunikacijskih ormara</t>
  </si>
  <si>
    <t>Napomena: utičnice su specificirane u točki V</t>
  </si>
  <si>
    <t>Napomena: rasvjeta obrađena u poglavlju III</t>
  </si>
  <si>
    <t>Napomena: kabeli za napajanje rasvjete su specificirani u točki VI</t>
  </si>
  <si>
    <t>Jedinica mjere</t>
  </si>
  <si>
    <t>Cijena</t>
  </si>
  <si>
    <t>Ukoliko je u ugovoreni termin izvršenja građevine uključen i zimski period, odnosno ljetni period, neće se izvoditelju priznati nikakve naknade za rad pri niskoj odnosno visokoj temperaturi te zaštite konstrukcije od smrzavanja, vrućine i atmosferskih nepogoda. Sve nabrojane okolnosti moraju biti uračunate u jediničnu cijenu.
Za vrijeme zime izvoditelj mora građevinu zaštititi, te sve eventualno smrznute dijelove otkloniti i izvesti ponovno bez bilo kakve naplate. Ukoliko je temperatura niža od temperature pri kojoj je dopušten određeni rad, a investitor unatoč tome traži da se rad izvede u tim uvjetima, izvoditelj ima pravo zaračunati naknadu, ali u tom slučaju izvoditelj snosi punu odgovornost za ispravnost i kvalitetu rada.</t>
  </si>
  <si>
    <t>  kompletnu režiju gradilišta, uključujući dizalice, mostove, mehanizaciju i sl.,
  najamne troškove za posuđenu mehanizaciju, koju izvoditelj sam ne posjeduje, a potrebna mu je pri izvođenju radova,
 nalaganje temelja prije iskopa,
  čišćenje ugrađenih elemenata od žbuke,
  sva ispitivanja materijala,
  ispitivanja dimnjaka i ventilacije u svrhu dobivanja potvrde od dimnjačara o ispravnosti istih,
 ispitivanje pojedinih vrsta materijala sa atestima,
  uređenje gradilišta po završetku radova, s otklanjanjem i odvozom svih otpadaka, šute, ostatka građevinskog materijala, inventura, pomoćnih građevina itd.,
  uskladištenje materijala i elemenata za obrtničke radove i instalaterske radove do njihove ugradbe.</t>
  </si>
  <si>
    <t> zaštita dijelova na kojima se ne vrši zahvat</t>
  </si>
  <si>
    <t> svi režijski sati, osim troškovnikom predviđenih ili po nadzornom organu ovjerenih</t>
  </si>
  <si>
    <t> sva ispitivanja materijala prema programu osiguranja kvalitete</t>
  </si>
  <si>
    <t> uređivanje gradilišta po završetku rada s otklanjanjem svih otpadaka, ambalaže, oplate i slično</t>
  </si>
  <si>
    <t> uskladištenje materijala i elemenata za obrtničke i instalaterske radove do njihove ugradbe</t>
  </si>
  <si>
    <t> skele koje se daju obrtnicima besplatno na korištenje</t>
  </si>
  <si>
    <t> osiguranje građevine, dijelova građevine i radova, te radnika</t>
  </si>
  <si>
    <t> sve radove vezane uz primjenu pravila zaštite na radu</t>
  </si>
  <si>
    <t> garancijski rok i radove vezane uz održavanje, kao i sve ostalo navedeno u općim uvjetima i općim uvjetima odgovarajuće grupe radova.</t>
  </si>
  <si>
    <t>-          sve mjere zaštite na radu, sav rad na iskopu</t>
  </si>
  <si>
    <t>-          sva nalaganja temelja i nanose skele</t>
  </si>
  <si>
    <t>-          razupiranje (ako je potrebno)</t>
  </si>
  <si>
    <t>-          sva potrebna planiranja (ako nema posebne stavke)</t>
  </si>
  <si>
    <t>-          sve vertikalne i horizontalne transporte</t>
  </si>
  <si>
    <t>-          sva deponiranja i prebacivanja materijala</t>
  </si>
  <si>
    <t>-          sve skele i prometne površine, ograde zaštite prolaza i građevinskih jama u skladu s pravilima zaštite na radu</t>
  </si>
  <si>
    <t>-          sva moguća otežanja rada</t>
  </si>
  <si>
    <t>-          održavanje čistoće na vanjskim putevima kroz koje prolazi transport sa i na gradilište sva osiguranja gradilišta i objekta</t>
  </si>
  <si>
    <t>-     odvoz na opisano mjesto sa utovarom i istovarom</t>
  </si>
  <si>
    <t>-     čišćenje okolnog terena</t>
  </si>
  <si>
    <t>-     sve štete i troškove i popravke kao posljedica nepažnje</t>
  </si>
  <si>
    <t>-     troškove zaštite na radu</t>
  </si>
  <si>
    <t>-     troškove atesta.</t>
  </si>
  <si>
    <r>
      <t xml:space="preserve">Obračun navedenih radova vrši se prema </t>
    </r>
    <r>
      <rPr>
        <sz val="10"/>
        <color indexed="10"/>
        <rFont val="Arial"/>
        <family val="2"/>
        <charset val="238"/>
      </rPr>
      <t xml:space="preserve"> </t>
    </r>
    <r>
      <rPr>
        <sz val="10"/>
        <rFont val="Arial"/>
        <family val="2"/>
        <charset val="238"/>
      </rPr>
      <t>normativima u građevinarstvu, a jedinična mjera  1 m² odnosno 1 m³. Jedinična cijena treba obuhvatiti:</t>
    </r>
  </si>
  <si>
    <t>-     sav materijal, alat, mehanizaciju</t>
  </si>
  <si>
    <t>-     troškove radne snage.</t>
  </si>
  <si>
    <t>Dobava matreijala i izrada tamponskog sloja ispod donje betonske podloge šljunkom prirodne granulacije (1700 kg/m3) u sloju debljine 30 cm. Nabijanje do modula stišljivosti Ms=30MPa i fino planiranje nivelete na ± 2 cm.</t>
  </si>
  <si>
    <t>33. HRN EN 10210 –Toplo oblikovani šuplji profili od nelegiranih i sitnozrnatih konstrukcijskih čelika -- 2. dio: Dopuštena odstupanja, dimenzije i statičke vrijednosti presjeka (EN 10210-2:2006+AC:2007)
34. HRN EN 439 - Čelik i željezni lijev -- Određivanje ukupnog udjela silicija -- Gravimetrijska metoda (ISO 439:1994; EN ISO 439:2010)
35. HRN EN 440 -Dodatni materijali za zavarivanje -- Žice za elektrolučno zavarivanje metalnom taljivom elektrodom u zaštitnoj atmosferi plinova i metal zavara, namijenjeni za nelegirane i sitnozrnate čelike -- Razvrstavanje (EN 440:1994)
36. HRN EN 499 - 4  Dodatni materijali za zavarivanje, Obložene elektrode za ručno elektrolučno zavarivanje nelegiranih i sitnozrnatih čelika, Razvrstavanje
37. HRN EN 1011-1 - Zavarivanje -- Preporuke za zavarivanje metalnih materijala -- 1. dio: Opće smjernice za elektrolučno zavarivanje (EN 1011-1:2009)
38. HRN EN 1011-2 -Zavarivanje -- Preporuke za zavarivanje metalnih materijala -- 2. dio: Elektrolučno zavarivanje feritnih čelika (EN 1011-2:2001/A1:2003)
39. EN 29692 - Metal-arc welding with covered electrode, gas-shielded. Metal-arc welding and gas welding - Joint preparations for steel.
40. HRN EN 287-1 -Provjera osposobljenosti zavarivača -- Zavarivanje taljenjem -- 1. dio: Čelici (EN 287-1:2011)
41. EN 288-1 -  Zahtjevi i odobrenje postupka zavarivanja za metalne materijale - opća pravila za zavarivanje taljenjem
42. HRN EN 288-3 - Zahtjevi i odobravanje postupka zavarivanja za metalne materijale - ispitivanje 
43. HRN EN 288-8 - Odobravanje postupka zavarivanja provedbom ispitnog zavarivanja prije početka proizvodnje (radionička proba)
44. HRN EN 970 -Nerazorno ispitivanje zavara nastalih taljenjem -- Vizualno ispitivanje (EN 970:1997)
45. HRN EN 1290 - Nerazorno ispitivanje zavara -- Ispitivanje zavarenih spojeva magnetnim česticama (EN 1290:1998)
46. HRN EN 1714 - Nerazorno ispitivanje zavara -- Ispitivanje zavarenih spojeva ultrazvukom (EN 1714:1997/A1:2002)</t>
  </si>
  <si>
    <t xml:space="preserve">47. HRN EN 12062 - Nerazorno ispitivanje zavara -- Opća pravila za metalne materijale (EN 12062:1997)
48. HRN ENV 1991-2-3:2005 Eurokod 1: Osnove projektiranja i djelovanja na konstrukcije - 2-3. dio: Djelovanja na konstrukcije -- Opterećenje snijegom (ENV 1991-2-3:1995)
49. ENV 1993-1-1: Projektiranje čeličnih konstrukcija – Dio 1-7: Pločaste konstrukcije izložene opterećenju izvan ravnine – Nacionalni dodatak 
50. EN 1993-1-8: Projektiranje čeličnih konstrukcija -- Dio 1-8: Proračun priključaka
51. HRN EN 10025-1:2006 Toplo valjani proizvodi od konstrukcijskih čelika -- 1. dio: Opći tehnički uvjeti isporuke (EN 10025-1:2004)
52. HRN EN 10025-2 Toplo valjani proizvodi od konstrukcijskih čelika -- 2. dio: Tehnički uvjeti isporuke za nelegirane konstrukcijske čelike (EN 10025-2:2004)
53. HRN EN 10025-3 Toplo valjani proizvodi od konstrukcijskih čelika -- 3. dio: Tehnički uvjeti isporuke za normalizacijski žarene/normalizacijski valjane zavarljive sitnozrnate konstrukcijske čelike (EN 10025-3:2004)
</t>
  </si>
  <si>
    <t>Vrata u protupožarnoj izvedbi EI₂60-C-Sm</t>
  </si>
  <si>
    <t>Vrata u protupožarnoj izvedbi EI₂60-C-Sm sa panik kvakom.</t>
  </si>
  <si>
    <t>Vrata u protupožarnoj izvedbi EI₂60-C-Sm.</t>
  </si>
  <si>
    <t>Stijena u protupožarnoj izvedbi EI₂60-C-Sm sa panik kvakom.</t>
  </si>
  <si>
    <t>Stijena u protupožarnoj izvedbi EI₂60-C-Sm.</t>
  </si>
  <si>
    <r>
      <rPr>
        <sz val="10"/>
        <color indexed="8"/>
        <rFont val="Arial"/>
        <family val="2"/>
        <charset val="238"/>
      </rPr>
      <t>-  izvedba: armirano betonsko</t>
    </r>
  </si>
  <si>
    <r>
      <rPr>
        <sz val="10"/>
        <color indexed="8"/>
        <rFont val="Arial"/>
        <family val="2"/>
        <charset val="238"/>
      </rPr>
      <t>- dubina: 1400 mm</t>
    </r>
  </si>
  <si>
    <r>
      <t>Obračun po m</t>
    </r>
    <r>
      <rPr>
        <vertAlign val="superscript"/>
        <sz val="10"/>
        <rFont val="Arial"/>
        <family val="2"/>
        <charset val="238"/>
      </rPr>
      <t>3</t>
    </r>
    <r>
      <rPr>
        <sz val="10"/>
        <rFont val="Arial"/>
        <family val="2"/>
        <charset val="238"/>
      </rPr>
      <t xml:space="preserve"> u sraslom stanju.</t>
    </r>
  </si>
  <si>
    <t xml:space="preserve">Izvedba vodomjernog okna svijetle veličine 320x130 cm iz vodonepropusnog betona C 25/30 u potrebnoj glatkoj oplati. Ploču, spoj ploče i zida izolirati da se postigne vodonepropusnost. Penjalice za silaz u okno su iz nehrđajućeg čelika f 20 mm. Poklopci okna su iz lijevanog željeza veličine 60x60 cm nosivosti 50 kN sa natpisom "VODOVOD". Dno okna izvesti u padu prema PVC cijevi DN 400 mm dužine 40 cm za ispumpavanje vode. </t>
  </si>
  <si>
    <t xml:space="preserve"> -bakrena cijev Ф15x1(m 6)</t>
  </si>
  <si>
    <r>
      <rPr>
        <b/>
        <sz val="11"/>
        <color indexed="8"/>
        <rFont val="Arial"/>
        <family val="2"/>
        <charset val="238"/>
      </rPr>
      <t>Ulazne vrijednosti</t>
    </r>
    <r>
      <rPr>
        <sz val="10"/>
        <rFont val="Arial"/>
        <family val="2"/>
        <charset val="238"/>
      </rPr>
      <t xml:space="preserve">
</t>
    </r>
    <r>
      <rPr>
        <b/>
        <sz val="11"/>
        <color indexed="8"/>
        <rFont val="Arial"/>
        <family val="2"/>
        <charset val="238"/>
      </rPr>
      <t>Grijanje:</t>
    </r>
    <r>
      <rPr>
        <sz val="10"/>
        <rFont val="Arial"/>
        <family val="2"/>
        <charset val="238"/>
      </rPr>
      <t xml:space="preserve">
Temperatura svježeg zraka: 0.00 °C
Relativna vlaga svježeg zraka: 90.00 % rV
Temperatura zraka u prostoriji: 18.00 °C
Relativna vlaga odvedenog zraka: 50.00 % rV
Temperatura odvedenog zraka: 19.00 °C
Polaz: 45.00 °C
Povrat: 40.00 °C
</t>
    </r>
    <r>
      <rPr>
        <b/>
        <sz val="11"/>
        <color indexed="8"/>
        <rFont val="Arial"/>
        <family val="2"/>
        <charset val="238"/>
      </rPr>
      <t>Hlađenje</t>
    </r>
    <r>
      <rPr>
        <sz val="10"/>
        <rFont val="Arial"/>
        <family val="2"/>
        <charset val="238"/>
      </rPr>
      <t xml:space="preserve">
Temperatura svježeg zraka: 35.00 °C
Relativna vlaga svježeg zraka: 40.00 % rV
Temperatura zraka u prostoriji: 27.00 °C
Temperatura odvedenog zraka: 28.00 °C
Polaz: 7.00 °C
Povrat: 12.00 °C
Medij: Voda</t>
    </r>
  </si>
  <si>
    <t xml:space="preserve"> -bakrena cijev Ф15x1 (m 6)</t>
  </si>
  <si>
    <t xml:space="preserve"> - priključak f 20 cm</t>
  </si>
  <si>
    <t xml:space="preserve"> - priključak f 150mm</t>
  </si>
  <si>
    <t xml:space="preserve"> - priključci slivnika f 200 mm</t>
  </si>
  <si>
    <t xml:space="preserve"> - priključci sabirnika f 150 mm</t>
  </si>
  <si>
    <t>- nabava, doprema i ugradnja plastičnih drenažnih cijevi ¯150 mm po pravcu i niveleti, uključivo spajanje na slivnike,</t>
  </si>
  <si>
    <t xml:space="preserve">S V E U K U P N A                                R E K A P I T U L A C I J A </t>
  </si>
  <si>
    <t>NAPOMENA: OBJEKT TREBA VRLO PAŽLJIVO RUŠITI POČEVŠI OD KROVA PREMA DOLJE. PRILIkom RUŠENJA TREBA STROGO PAZITI NA STABILNOST KONSTRUKCIJE, NA PUNU PRIMJENU TEHNIČKO - ZAŠTITNIH MJERA, I BEZ NANOŠENJA ŠTETE DRUGIM SUSJEDNIM OBJEKTIMA I POSJEDIMA</t>
  </si>
  <si>
    <t>Demontaža vertikalnog oluka sa odvozom razgrađenog materijala na deponiju koju osigurava izvođač. Stavka uključuje demontažu obujmica. kompletna demontaža uračunata u stavci.</t>
  </si>
  <si>
    <t>Demontaža horizontalnog oluka sa odvozom razgrađenog materijala na deponiju koju osigurava izvođač. Stavka uključuje demontažu obujmica. kompletna demontaža uračunata u stavci.</t>
  </si>
  <si>
    <t>Demontaža limenog opšava ruba ravnog krova sa odvozom razgrađenog materijala na deponiju koju osigurava izvođač. U stavci uračunata upotreba skele. kompletna demontaža uračunata u stavci.</t>
  </si>
  <si>
    <t xml:space="preserve">NAPOMENA   za sve betonske i arm. bet. radove.
Prilikom izvedbe u A.B. elemente ugraditi sve elemente instalacija (vodovod, kanalizacija, elektrika, strojarske instalacije, sprinkler i slično) predviđene za ugradnju u beton.
</t>
  </si>
  <si>
    <t>Brtveni materijali
Sve brtve su iz materijala za brtvljenje, sa dvostrukom tvrdoćom. Kod brtvi koje se uvlače u kanale profila taj dio je tvrđi, a vanjski je mekši. Brtve kod strukturalne fasade na spojevima poluvertikala su također iz materijala za brtvljenje.
Svi kitovi koji se eventualno primjene moraju biti dvokomponentni. Na vanjskim kitanjima
ukoliko do istih mora doći ne smije se upotrijebiti obični silikonski kit.
Ljepila za ljepljenje stakla u strukturalnoj izvedbi su prema direktivi C.E.E. n, 85/374 i 
D.P.R. n. 224 od 24.05.1988. prema posebnom opisu DOW CORNING precizirano 
prema UNCSAAL UX6 (EUROPSKO udruženje za alum. konstrukcije u arhitekturi).</t>
  </si>
  <si>
    <t>Svi okovi (zatvarači, spojni dijelovi, kvake, mehanizmi itd.) moraju biti prema EUROPSkom  STANDARDU.
Jediničnom cijenom  po komadu odnosno m² mora biti sadržan kompletan okov kako za spajanje elemenata tako i za otvaranje (kvake, brave, (vidi napomenu), ventus sa polugom, rukohvati i slično).  Kalkulirati sa okovom I. klase,  a vrstu okova izabrati će projektant na osnovu predloženih uzoraka.</t>
  </si>
  <si>
    <t>Investitoru se predaje kompletan troškovnikom opisan element sa rukohvatima, ugrađen, ostakljen, a prelaz element zid zabrtvljen i pokriven pokrovnom letvicom. kompletno gotovo. Osobitu pažnju treba posvetiti ugradbi alum. prozora (stijena) u čelične okvire gdje izvedba treba biti super precizna, kvalitetno i trajno brtvljenje te pokrovne lajsne (letvice) na unutrašnjoj i vanjskoj strani. Sve prema detaljnom nacrtu - vidi "projekt".</t>
  </si>
  <si>
    <t>d) Lagane pregradne stijene u sanitarijama
Izvode se kao konstrukcija iz aluminijskih profila s ispunom i vratima iz kompaktnih i pod visokim tlakom prešanih ploča. Ploče su obložene melaminskom smolom, a debljina ploča je 15-20 mm.
Obrada površine aluminija je plastificiranjem u tonu po izboru projektanta (prema RAL-u), usklađena s bojom pregrade.</t>
  </si>
  <si>
    <t xml:space="preserve">e) Opća napomena uz staklo !
Ostakljenje je u obavezi izvođača aluminijskih radova (nudi se gotov, ugrađeni, ostakljeni element). Ostakljenje se vrši u svemu prema odobrenim detaljima izvođača aluminija koji dostavlja izvođaču stakla specificiranu narudžbu - izmjere uzeti na licu mjesta. Vrsta stakla označena je u pojedinoj shemi. Za sve stavke za koje troškovnikom nije posebno napomenuta ili određena debljina stakla debljinu odrediti prema veličini polja koja su vidljiva iz šema priloženih uz svaku stavku troškovnika. </t>
  </si>
  <si>
    <t>NAPOMENA:
U ovim radovima obuhvaćene  su  tzv.  "klasične" hidroizolacije u podu, zemlji i slično. 
Sve ostale hidroizolacije (krovovi i terase)  obuhvačeni su kao kompletni  "sustavu" krova u pokrivačkim radovima.
Troškovnikom opisana hidroizolacija odabrana je na osnovu gornjih parametara.
Na osnovu gornjih zahtjeva može se odabrati drugi (jednakovrijedan) proizvod ali mora između ostalog tehnički zadovoljiti sve tražene zahtjeve te sadržavati minimum kvalitete kao odabrani.</t>
  </si>
  <si>
    <t>Izvode se iz čeličnih profila, plosnog željeza i čeličnih mreža. Izvode se prema shemi i načelnom detalju. 
kompletno gotovo, ugrađeno i antikorozivno zaštičeno.</t>
  </si>
  <si>
    <t>Razni čelični elementi kao što su čelične stepenice i podesti, čelične ljestve (penjalice) s terena na krov i slično. Izvode se prema šemi, načelnim detaljima te (kod stuba) u konzultaciji sa statičarem. 
kompletno gotovo, ugrađeno i antikorozivno zaštičeno, a ličenje je ličilačkim radovima.</t>
  </si>
  <si>
    <t xml:space="preserve">Obračun
Obračun izvedenih radova vrši se prema normativima u građevinarstvu. Jediničnom cijenom treba obuhvatiti: sav materijal, alet, mehanizaciju i uskladištenje, troškove radne snage za kompletan rad opisan u troškovniku, sve horizontalne i vertikalne transporte do mjesta ugradbe, potrebnu radnu skelu, čišćenje prostorija i okoliša objekta od otpadaka, svu štetu kao i troškove popravka kao posljedica nepažnje u toku izvedbe, troškove zaštite na radu i troškove atesta.
</t>
  </si>
  <si>
    <t>KONTROLA U TOKU IZRADE, TRANSPORTA I MONTAŽE
Tijekom izrade konstrukcije u radionici i montaže izvoditelj je dužan voditi zakonom propisane dnevnike i provoditi svoju kontrolu u skladu s planom kontrole. Dužnost je nadzornog inženjera kontrolirati izvedbu u svim fazama izrade i montaže, tj. usklađenost s tehničkom dokumentacijom i važećim tehničkim normama i pravilima, ovjeravati navedene dokumente i ateste, te zapisnik o preuzimanju elemenata u radionici prije isporuke na montažu. Sve izmjene u dimenzijama ili načinu spajanja elemenata moraju biti ovjerene od projektanta konstrukcije.
Izvedba čelične konstrukcije ima sljedeće faze:
• izrada elemenata u radionici,
• transport od radionice na gradilište,
• montaža čelične konstrukcije na gradilištu na prethodno pripremljenu sidrenu konstrukciju (temelje ili dijelove zgrade).
U pravilu se svaka faza mora pregledati i utvrditi da je izvedena prema tehničkoj dokumentaciji i prema važećim tehničkim propisima. Izvršenje fazne kontrole podvrđuju  putem zapisnika odgovorne osobe projektanta, stručnog nadzora i izvoditelja. Dok se ne uklone nedostaci utvrđeni u nekoj fazi, u pravilu ne može započeti iduća faza.
Fazni pregledi sa zapisnicima potpisanim od strane odgovornih imenovanih osoba su:
• kontrola dokaza kvalitete prije početka izrade konstrukcije,
• prijem čelične konstrukcije po izradi u radionici,
• prijem čelične konstrukcije po transportu na gradilištu,
• geodetska kontrola izvedene sidrene konstrukcije ili drugih dijelova 
konstrukcije na koju se montira čelična konstrukcija,
• geodetska kontrola montirane čelične konstrukcije,
• završni pregled čelične konstrukcije prije početka drugih radova na 
čeličnoj konstrukciji (pokrivanje, oblaganje, montaža instalacija ili 
opreme i drugo).</t>
  </si>
  <si>
    <t>TEHNIČKI UVJETI ZA IZRADU ANTIKROZIVNE ZAŠTITE
Općenito
Radovi zaštite čelične konstrukcije od korozije moraju se izvesti prema uvjetima iz HRN EN ISO 12944. Prema izloženosti konstrukcija spada u C3 korozijsku kategoriju prema klasifikaciji iz tablice 1. HRN EN ISO 12944, Part 2. Gubitak mase i debljine materijala nakon jedne godine izloženosti iznosi: za konstrukcijski čelik gubitak mase &gt; 200 do 400g/m2 te smanjenje debljine &gt; 25 do 50μm, i za cink gubitak mase &gt; 5 do 15g/m2  te smanjenje debljine &gt; 0,7 do 2,1μm ili jednakovrijedni normativi.
Sustav zaštite
Sustav zaštite potrebno je izvesti za korozijsku kategoriju C3 u skladu s HRN EN ISO 12944, prema kojoj se također odabire priprema površine i sustav prevlake. Ukoliko se predviđa cinčanje, ono se provodi prema normi EN ISO 1461.Razina površinske obrade je pjeskarenje sa 2 ½ , očekivani vijek trajanja građevine - srednji.
Tehnologija
Izvoditelj je dužan prije početka radova izraditi tehnološki elaborat koji daje na odobrenje nadzornom inženjeru i provoditelju stručne kontrole.
Dijelove koji se u montaži zavaruju ostaviti bez premaza sa zaštitom od samoljepljive trake.
Kontrole
Izvršitelji kontrole dužni su provjeravati da se radovi izvršavaju prema 
tehnološkom elaboratu i u skladu sa propisima. Nakon faza radova i nakon završetka radova izvoditelj je dužan dati stručni izvještaj o provedenoj kontroli postupaka i dokaze kvalitete izvršenih radova u skladu s propisima. Izvoditelj je dužan priložiti dokaze kvalitete nabavljenih premaznih sredstava i pomoćnih sredstava.</t>
  </si>
  <si>
    <t>c) Gletanje fasade u dva sloja  cement - polimercementnim mortom, armiranim alkalno otpornom mrežicom, sa završnom tankoslojnom fasadnom žbukom ili paropropusnim fasadnim premazom - sve izvesti prema uputama proizvođača fasadnog sustava (1800 kg/m3). Uključena je postava rubnih profila na svim vanjskim bridovima , te oko prozora i vrata, kao i postava dijagonalnih traka na kuteve oko otvora, te jednoslojna postava staklo-plastične alkalno otporne armirajuće mrežice površinske mase 140-160g/m2 i prekidne čvrstoće min 150 N/5 cm, postavlja se sa preklopom.  Mrežica se stavlja u prvi sloj ljepila, koji je adekvatno  nazubljen i poravnan, a drugi sloj treba prebrusiti prije nanošenja završne silikatne žbuke.</t>
  </si>
  <si>
    <t>Okvir kabine: komplet za dizalo na užad</t>
  </si>
  <si>
    <t>Obračun se vrši po m' kompletno montirane, ugrađene i ispitane cijevi zajedno sa svim spojnim i pomoćnim materijalom. Fazonski komadi obračunavanju se kao 1 m' cijevi.</t>
  </si>
  <si>
    <t>Nabava, doprema i ugradnja WC-a za invalide  monoblok. Obračun po komadu nabavljenog i ugrađenog WC-a za invalide uključujući poklopnu dasku i okvir, vodokotlić - Monoblok, kompletno spojeno i pušteno u rad, te nosač za mješalicu, mješalica sa telefon tušem. kompletno sve spojeno i pušteno u rad.</t>
  </si>
  <si>
    <t>Dobava, donos i izvedba kanalizacijskih okana van objekta od vodonepropusnog betona C 25/30, te ugradba lijevano željeznih penjalica. Stjenke i ploča okna debljine 20 cm, armirano željezna Q=527 250-300 kg/m3. Okno iznutra ožbukati u dva sloja i zagladiti drvenom gladilicom (I sloj deb.1,5 cm, omjer 1:2, II sloj deb.0,5 cm, omjer 1:1).Obračun po komadu kompletno izvedenog okna. Nad oknom montirati lijevano željezni poklopac za teški promet vel. 600 x 600 mm.</t>
  </si>
  <si>
    <t>kompaktni prekidač snage tip AE, 3P, 50kA, 630A</t>
  </si>
  <si>
    <t>kompaktni prekidač snage tip A, 3P/25A/25kA, MC1</t>
  </si>
  <si>
    <t xml:space="preserve">Nadgradna LED svjetiljka s opalnim difuzorom, kućišta izrađenog iz dekapiranog čeličnog lima debljine 0,6mm plastificiranog epoxy strukturiranim prahom bijele FS boje. Izvor svjetla LED samohladivi čvrsti linerni moduli. Snaga maksimalno 39W, boje svijetla 4000K, klasifikacije MacAdam3, CRI&gt;80, nominalnog svjetlosnog toka minimalno 5200lm. komplet sa potrebnim konverterom za napajanje LED modula konstantne struje. Tolerancije LED izvora svjetla izrađen je prema standardima EN 62031, EN62471, EN61347-1, EN61547, EN55015 ili jednakovrijednim, te dopuštenim tolerancijama prema CIE 1931 ili jednakovrijednim. </t>
  </si>
  <si>
    <t xml:space="preserve">Nadgradna LED svjetiljka kućišta izrađenog iz dekapiranog čeličnog lima debljine 0,6mm plastificiranog epoxy strukturiranim prahom bijele FS boje. Sadrži visokosjajni aluminijski parabolični reflektor te specijalni difuzor za smanjenje bliještanja umjetnog svjetla. Izvor svjetla LED samohladivi čvrsti linerni moduli visoke efikasnosti. Snaga maksimalno 60W, boje svijetla 4000K, klasifikacije MacAdam3, CRI&gt;80, nominalnog svjetlosnog toka minimalno 8800lm. komplet sa potrebnim konverterom za napajanje LED modula konstantne struje. Tolerancije LED izvora svjetla izrađen je prema standardima EN 62031, EN62471, EN61347-1, EN61547, EN55015 ili jednakovrijednim, te dopuštenim tolerancijama prema CIE 1931 ili jednakovrijednim. </t>
  </si>
  <si>
    <t>Napomena: 
Brava ne smije imati mogućnost zaključavanja- zaključana je isključivo elektroprihvatnikom koji "otpušta" u slučaju dojave požara i u slučaju nestanka električne energije . Brava koja se montira na navedena vrata mora imati kvaku s unutrašnje strane; s vanjske strane bez kvake (tzv "kugla"). Panik okov, brava te set kugla/kvaka nisu predmet specifikacije.</t>
  </si>
  <si>
    <t>Dobava, montaža i spajanje centrale za odimljavanje GEZE MBZ 300 N24 VdS, 24.0 A, mogućnost grupiranja motora u 3 grupe, napajanje centrale 230V, izlaz za komponente 24V, osigurana autonomija 72h . Osigurati beznaponski kontakt centralnog požarnog sustava za automatsku aktivaciju</t>
  </si>
  <si>
    <t>ELEKTRONIČKA komUNIKACIJSKA INSTALACIJA (EKI)</t>
  </si>
  <si>
    <t>ELEKTRONIČKA komUNIKACIJSKA INSTALACIJA (EKI) UKUPNO:</t>
  </si>
  <si>
    <t>Jedinica za dovod i odvod zraka s povratom topline za grijanje i hlađenje visokih prostora u 2-cijevnom sustavu s priključkom na limeni kanal za dobavu zraka.
Jedinica se sastoji od slijedeći komponenti:
- Krovna jedinica s povratom topline
- Potkrovna jedinica:
  -- Priključni modul
  -- Sekcija grijanja/hlađenja
  -- Air-Injector                                                          Limeni kanal za priključak Air-Injectora                  
- komponente za kontrolu
- Opcijske komponente
Jedinica je u skladu sa svim zahtjevima Direktive o ekološkom dizajnu 2009/125/EC koja se odnosi na ekološki prihvatljivu izvedbu sustava za ventilaciju. One su dio sustava „nestambenih ventilacijskih jedinica” (NRVU) i „dvosmjernih ventilacijskih jedinica” (BVU).</t>
  </si>
  <si>
    <t>Otvori za pristup: 
- Pristupna vrata na strani svježeg zraka: veliki otvor za pristup s integriranom zaštitom od ptica i atmosferskih uvjeta, sa sustavom za brzo zaključavanje za jednostavan pristup filtru svježeg zraka u svrhu održavanja, pločastom izmjenjivaču topline kao i zaklopkama svježeg zraka i zaobilaznog voda.
- Pristupna vrata otpadnog zraka: veliki otvor za pristup koji se može zaključati s integriranom zaštitom od ptica i atmosferskih uvjeta za jednostavan pristup filtru odsisnog zraka u svrhu održavanja.
- Pristupna vrata za odsisni zrak,: veliki otvor za pristup, sa sustavom za brzo zaključavanje i plinskim amortizerom za jednostavan pristup filtru odsisnog zraka u svrhu održavanja, pločastim izmjenjivačem topline, sifonom kondenzata kao i zaklopkama odsisnog zraka i recirkulacije..
- Pristupna vrata dobavnog zraka: veliki otvor za pristup koji se može zaključati, konfiguracija s plinskim amortizerom za jednostavan pristup ventilatorima dobavnog zraka, upravljačkom bloku i kanalu za sakupljanje kondenzata.
Upravljački blok:
kompaktna izvedba na jednostavno dostupnoj montažnoj ploči, sadrži:
- Kontroler jedinice kao dio TopTronic C sustava kontrole:
  -- Potpuno ožičena s električnim komponentama krovne jedinice (ventilatori, izvršni motori, temperaturni osjetnici, nadzor filtera, diferencijalne tlačne sklopke)
  -- utičnice za priključenje kabela iz spojnog ormara priključnog modula
- Sekcija visokog napona:
  -- Stezaljke glavnog napajanja
  -- Glavna sklopka (moguće rukovanje s vanjske strane)
  -- Tipka za zaustavljanje ventilatora tijekom izmjene filtera
  -- Osigurači transformatora
- Sekcija niskog napona:
  -- Transformator za izvršne motore, osjetnike i kontroler jedinice
  -- Mogućnost vanjskog odabira rada u nuždi</t>
  </si>
  <si>
    <t xml:space="preserve">kombi ventila-regulatora volumena protoka            
</t>
  </si>
  <si>
    <t>Klima komora je u dvostruko položenoj  izvedbi predviđena za vanjsku ugradnju sa kućištem s dvostrukom stijenkom i izolacijom od mineralne vune debljine 50 mm (40 kg/m³; class M0). Konstrukcija s glatkim unutarnjim panelima zaštitno obojenim, bez hladnih mostova. Kućište visoke kvalitete za najbolje performanse; samonosivo kućište. Potpuni pristup elementima kroz klizna vrata. Usklađeno s najstrožim uvjetima specificiranim europskog standarda za higijenske prostore EN1886 i normi EN13053. komora zadovoljava Ecodesign 1253-2014/2018 (ErP 2018).Paneli s dvostrukom stijenkom od 50 mm (standardno) s izolacijom od kamene vune. Vanjska stijenka tvornički obojena u 2 boje. Unutarnja stijenka od pocinčanog čelika 275 g/m2. Sukladno navedenim normama klima komora mora zadovoljiti skljedeće tehničke karakteristike kućišta klima komore:</t>
  </si>
  <si>
    <t>Klima komora je u položenoj  izvedbi predviđena za vanjsku ugradnju sa kućištem s dvostrukom stijenkom i izolacijom od mineralne vune debljine 50 mm (40 kg/m³; class M0). Konstrukcija s glatkim unutarnjim panelima zaštitno obojenim, bez hladnih mostova. Kućište visoke kvalitete za najbolje performanse; samonosivo kućište. Potpuni pristup elementima kroz klizna vrata. Usklađeno s najstrožim uvjetima specificiranim europskog standarda za higijenske prostore EN1886 i normi EN13053. komora zadovoljava Ecodesign 1253-2014/2018 (ErP 2018).Paneli s dvostrukom stijenkom od 50 mm (standardno) s izolacijom od kamene vune. Vanjska stijenka tvornički obojena u 2 boje. Unutarnja stijenka od pocinčanog čelika 275 g/m2. Sukladno navedenim normama klima komora mora zadovoljiti skljedeće tehničke karakteristike kućišta klima komore:</t>
  </si>
  <si>
    <t>Klima komora je u dvostruko položenoj  izvedbi predviđena za vanjsku ugradnju sa kućištem s dvostrukom stijenkom i izolacijom od mineralne vune debljine 50 mm (40 kg/m³; class M0). Konstrukcija s glatkim unutarnjim panelima zaštitno obojenim, bez hladnih mostova. Kućište visoke kvalitete za najbolje performanse; samonosivo kućište. Potpuni pristup elementima kroz klizna vrata. Usklađeno s najstrožim uvjetima specificiranim europskog standarda za higijenske prostore EN1886 i normi EN13053. komora zadovoljava Ecodesign 1253-2014/2018 (ErP 2018). Paneli s dvostrukom stijenkom od 50 mm (standardno) s izolacijom od kamene vune. Vanjska stijenka tvornički obojena u 2 boje. Unutarnja stijenka od pocinčanog čelika 275 g/m2. Sukladno navedenim normama klima komora mora zadovoljiti skljedeće tehničke karakteristike kućišta klima komore:</t>
  </si>
  <si>
    <t xml:space="preserve">Elektrokomadni i upravljački (EMP+DDC) ormar za regulaciju sustava K1, K5 i K6. U ormaru su integrirani potrebni sklopovi EMP za sve potrošače klima komora i priprema komplente međuveze sa DDC automatikom Honeywell-CentraLine. Ormar se isporučuje kompletno ožičen i ispitan,sa svom potrebnom tehničkom dokumentacijom. Elektrokomadni ormar je samostoječe izvedbe za vanjsku ugradnju u zaštiti IP66. 
Signalizacija stanja elektromotornih potrošača prikazana je pomoću dvobojnih led-dioda integriranih u strojarskoj aplikaciji u boji koja se ugrađuje na unutarnjim vratima ormara (grafička aplikacija).
El.ormar osigurava napajanje i zaštitu za 7 motora ventilatora, 3 recirkulacijske pumpe grijača, 12 PPZ-e.
napomena: Frekventni regulatori se ugrađuju na klima komore. </t>
  </si>
  <si>
    <t>kompresor je scroll.</t>
  </si>
  <si>
    <t>* komunikacijska kartica za paralelan rad</t>
  </si>
  <si>
    <t xml:space="preserve">kompenzator vibracija NP 16 s prirubnicama,
protuprirubnicama,brtvilom,vijcima i maticama
</t>
  </si>
  <si>
    <t>VODE ZA KLIMA komORE</t>
  </si>
  <si>
    <t xml:space="preserve"> RAZVOD  CIJEVNE MREŽE TOPLE I HLADNE VODE ZA KLIMA komORE UKUPNO:</t>
  </si>
  <si>
    <t>Sastoji se od: 
- kompletan pribor za hidraulično spajanje kolektora
- Horizontalnih nosećih profila (16 kom.) 
- Trokutastih aluminijskih nosača (6 kom.)
- učvršćenje za otpornost na vjetar (1 kom)
- Set za spajanje na krov
- Završni čep i odzračni ventil
- Dodatno ojačanje za nalet vjetra</t>
  </si>
  <si>
    <t>I HLADNE VODE ZA KLIMAkomORE</t>
  </si>
  <si>
    <t>projektom ili zahtjevom nadzornog inženjera u materijalu C kategorije, s odvozom materijala na deponiju, radove na čišćenju pokosa, te planiranje iskopanih površina i komprimiranje zdravice posteljice na zbijenost Me = 20 MN/m2. Pri izradi iskopa treba provesti sve mjere sigurnosti na radu i sva potrebna</t>
  </si>
  <si>
    <t>IZVEDBA KANALICE S REŠETkom</t>
  </si>
  <si>
    <t>Stavka obuhvaća prekopavanje na dubinu 20 cm, gnojenje zrelim stajskim gnojivom ( ili kompostom) 5 l/m2, fino planiranje površine s potrebnim nagibom za površinsku odvodnju, nabava i sjetva travne smjese 5 dag/m2, ježenje, valjanje, jednokratno zaljevanje.</t>
  </si>
  <si>
    <t>VII. ZAŠTITNI RADOVI NA DRVEĆU TOkom GRADNJE</t>
  </si>
  <si>
    <t>ZAŠTITA OTVORENOG KORJENJA
PRILOkom IZVOĐENJA RADOVA</t>
  </si>
  <si>
    <t xml:space="preserve">ili zahtjevom nadzornog inženjera u materijalu C kategorije, s odvozom materijala na deponiju  koju osigurava izvođač radova, radove na čišćenju pokosa, te planiranje iskopanih površina i komprimiranje zdravice posteljice na zbijenost Me = 20 MN/m2. Pri izradi iskopa treba provesti sve mjere sigurnosti na radu i sva </t>
  </si>
  <si>
    <t>kompleti potrebni za određene slučajeve priključaka sprinklera na cjevni ogranak koji u sebi sadržavaju Victaulic</t>
  </si>
  <si>
    <t xml:space="preserve">Demontaža, skidanje spuštenog stropa od GK ploča te demontaža, skidanje žbuke na trstici sa stropova sa odvozom razgrađenog materijala na  deponiju koju osigurava izvođač. </t>
  </si>
  <si>
    <t>ponuđeni proizvod: kao Kentec Sigma ili jednakovrijedan</t>
  </si>
  <si>
    <t>ponuđeni proizvod: kao Minimax ili jednakovrijedan</t>
  </si>
  <si>
    <t>ponuđeni proizvod:kao Minimax ili jednakovrijedan</t>
  </si>
  <si>
    <t xml:space="preserve">Dobava kutije za držanje ključa (KEYGUARD) sa mikrosklopkom za daljinsko upravljanje </t>
  </si>
  <si>
    <t xml:space="preserve">Obuka osoblja i primopredaja sustava </t>
  </si>
  <si>
    <t>Ovaj rad obuhvaća izradu oznaka na kolniku za reguliranje prometa koje su definirane u Pravilniku.</t>
  </si>
  <si>
    <t>Stavka obuhvaća skidanje sloja tla debljine 10 cm, utovar i odvoz na deponiju koju osigurava izvođač radova..</t>
  </si>
  <si>
    <t xml:space="preserve">Ova stavka obuhvaća provjeru funkcionalnosti i čišćenje slivnika i priključaka provedene putem poduzeća “Odvodnja”, a prije tehničkog pregleda objekta. Obračun po komadu izvedenog slivnika i m izvedenih priključaka.    </t>
  </si>
  <si>
    <t>Obračun po kom. komplet izvađenom panju.</t>
  </si>
  <si>
    <t xml:space="preserve">Aksijalni ventilator otporan na visoku temperaturu (požarna  otpornost 400°C-120 minuta), uključivo
s varijatorom brzine, samopodiznom žaluzijom, postoljem i setom antivibracijskih podloški i priključkom na protupožarnu centralu
</t>
  </si>
  <si>
    <t>3 regulator (kom 1)</t>
  </si>
  <si>
    <t>pribor za zidnu montažu (kom 1)</t>
  </si>
  <si>
    <t>osjetnik kolektora PT 1000 (kom 1)</t>
  </si>
  <si>
    <t>temperaturni osjetnici KTY 90°C (kom 4)</t>
  </si>
  <si>
    <t>vanjski LCD upravljački zaslon (ugradnja na vrata el.ormara) (kom 1)</t>
  </si>
  <si>
    <t xml:space="preserve"> okvir za ugradnju CLEAHMI21 (kom 1)</t>
  </si>
  <si>
    <t>LON komunikacijska kartica (kom 1)</t>
  </si>
  <si>
    <t>trafo 230VAC/24VAC (kom 2)</t>
  </si>
  <si>
    <t xml:space="preserve">modul digitalnih ulaznih signala (kom 3) </t>
  </si>
  <si>
    <t>modul analognih izlaznih signala (kom 3)</t>
  </si>
  <si>
    <t xml:space="preserve">modul digitalnih izlaznih signala (kom 1) </t>
  </si>
  <si>
    <t>Kućište sa rednim stezaljkama modula 823A (kom 3)</t>
  </si>
  <si>
    <t>Kućište sa rednim stezaljkama modula 824A (kom 1)</t>
  </si>
  <si>
    <t>vanjski osjetnik temperature (NTC 20kΩ) (kom 1)</t>
  </si>
  <si>
    <t>uronski osjetnik temperature (NTC 20kΩ) duljine 135 mm (kom 12)</t>
  </si>
  <si>
    <t>uronski osjetnik tlaka s LED displayom (0-10 bar; IP65)+ 2 x ST12 (kom 12)</t>
  </si>
  <si>
    <t>Troputni regulacijski ventil (navojni spoj) DN 40,kvs25 (kom 10)</t>
  </si>
  <si>
    <t>Troputni regulacijski ventil (navojni spoj)DN 25,kvs4 (kom 2)</t>
  </si>
  <si>
    <t>Holender spojnica DN40 (kom 30)</t>
  </si>
  <si>
    <t>Holender spojnica DN25 (kom 6)</t>
  </si>
  <si>
    <t>Spremnik ogrjevne (rashladne )vode namijenjen je za sva postrojenja s vodom kao ogrjevnim ili rashladnim  medijem.
Izmjenjivač i spremnik su izrađeni od kvalitetnog S235JR. Spremnik s vanjske strane ima osnovnu korozionu zaštitu.
Spremnik vode izveden je sa svim potrebnim
priključcima za polaz i povrat grijanja. Za prihvat osjetnika postoje čahure.                          Spremnik je sadržaja 1000 litara                                                               D/H: 950/2132 mm (bez izolacije)                  Izolacija spremnika vode sastoji se od PU tvrde pjene debljine 100 mm i jednog omotača</t>
  </si>
  <si>
    <t xml:space="preserve">Radijalni ventilator s izolacijom protiv buke za ugradnju na krov(zaštita IP 55)s motorom pogonjenim ventilatorskim kolom koje se izvlači s motorom izvan strujanja zraka,prikladan za rad u grubim uvjetima kao i za odvod prljavog masanog vrućeg zraka do +100 C i vlažnog zraka uz visok otpor. Sve atestirano.
</t>
  </si>
  <si>
    <t xml:space="preserve">Radijalni cijevni ventilator za ugradnju
u limeni spiro kanal,termički i zvučno izoliran,
uključivo s jedrenim platnima. Sve atestirano.
</t>
  </si>
  <si>
    <t xml:space="preserve">Krovni  ventilator za vertikalni ispuh s motorom izvan protoka zraka u kompletu s prigušivačem buke, postoljem,elastičnim spojem s prirubnicama i nepovratnom zaklopkom. Sve atestirano.
</t>
  </si>
  <si>
    <t xml:space="preserve">strana posluživanja: prema projektu
</t>
  </si>
  <si>
    <t xml:space="preserve">Vanjska jedinica odgovarajuće izrađena  i zaštićena protiv vremenskih utjecaja,s ugrađenim hermetičkim kompresorom i zrakom hlađenim kondenzatorom te svim potrebnim elementima za zaštitu,kontrolu, regulaciju uređaja i funkcionalni rad. Rashladni medij R410A.
</t>
  </si>
  <si>
    <t>Visoko fleksibilna izolacija razvoda cijevi hladne vode (klase B1 prema DIN 4102) tipskom izolacijom iz elastomene pjene na bazi sintetičkog kaučuka  s optorom prema difuziji vodene pare i  niskom toplinskom vodljivosti za slijedeće dim. cijevi</t>
  </si>
  <si>
    <t xml:space="preserve">Kuglasta slavina NP 16 s prirubnicama,
protuprirubnicama, brtvilom, vijcima i maticama                                   
</t>
  </si>
  <si>
    <t>Dobava i polaganje u temelj  trake Fe/Zn 40x4mm ili Cu 25x2mm (uključivo spoj met. masa na objektu stubište, vrata, prozori) - za slučaj da mjerenje na postojećem temeljnom uzemljivaču ne zadovoljava.</t>
  </si>
  <si>
    <t>Dobava, montaža i spajanje podne kutije za prihvat mjernog spoja.</t>
  </si>
  <si>
    <t>Dobava, polaganje po krovu na nosače  inox žica Ø10mm.</t>
  </si>
  <si>
    <t>Dobava, polaganje u fasadi sa krova do mjernog spoja, inox žica Ø10mm.</t>
  </si>
  <si>
    <t>.Izvedba kompletnog mjernog (preklopnog) spoja s dva vijka M-10 u ormariću u podnoj kutiji.</t>
  </si>
  <si>
    <t>Dobava materijala i izrada premoštenja prirubnica na cijevnom razvodu, armaturama i pumpama i vratima, upotrebom voda P16 mm2 i kab. stopica, a spajanje pod vijak.</t>
  </si>
  <si>
    <t>Dobava, montaža i spajanje križne spojnice za spoj Fe/Zn trake.</t>
  </si>
  <si>
    <t>Dobava, montaža i spajanje nosača trake Fe/Zn.</t>
  </si>
  <si>
    <t>Dobava, polaganje i spajanje trake Fe/Zn 25x4mm za izjednačenje potencijala.</t>
  </si>
  <si>
    <t>Izvedba izvoda za napajanje automatske regulacije solarnog sustava; solarni sklop i recirkulacijska pumpa kabelom NYY 3x2,5mm2, dužine cca 10m i dovođenje u funkciju istog.</t>
  </si>
  <si>
    <t>Izvedba izvoda za napajanje crpki kabelom NYY 3x1,5mm2, dužine cca 5m i dovođenje u funkciju istih.</t>
  </si>
  <si>
    <t>Dobava, polaganje  i spajanje kabela u kabelske kanalice ili odgovarajuće zaštitne cijevi uključivo plastične kutije, ovjesni pribor i sl. za potrebe upravljanja klima komore iz ormara oznake KO - KLIMA komora na krovu:</t>
  </si>
  <si>
    <t>priključnica koja se sastoji od 2x (3x230V+2xRJ45cat5e), 16A, u nacrtima oznaka ''A'', parapetni kanal na stolu dužine 120cm, komplet sa okvirom, maskom i pokrovom</t>
  </si>
  <si>
    <t>Ovjesna direktna svjetiljka izrađena iz aluminijskog profila oštrih linija i limenog pokrova debljine 0,6mm, plastificirano epoxy prahom ili eloksirano, Dimenzija 1200x250mm, visine 90mm, sadrži akrilni satinirani difuzor. LED izvor svjetla snage maksimalno 66W, boje svijetla 4000K klasifikacije MacAdam3, CRI&gt;80, nominalnog svjetlosnog toka minimalno 8800lm. Energetski razred A+, komplet sa potrebnim  konverterom za napajanje LED modula konstantne struje. Tolerancije LED izvora svjetla izrađen je prema standardima EN 62031, EN62471, EN61347-1, EN61547, EN55015 , te dopuštenim tolerancijama prema CIE 1931.</t>
  </si>
  <si>
    <t xml:space="preserve">Nadgradna LED svjetiljka kućišta izrađenog iz dekapiranog čeličnog lima debljine 0,6mm plastificiranog epoxy strukturiranim prahom bijele FS boje. Sadrži visokosjajni aluminijski parabolični reflektor te specijalni difuzor za smanjenje bliještanja umjetnog svjetla. Izvor svjetla LED samohladivi čvrsti linerni moduli visoke efikasnosti. Snaga maksimalno 39W, boje svijetla 4000K, klasifikacije MacAdam3, CRI&gt;80, nominalnog svjetlosnog toka minimalno 5200lm. komplet sa potrebnim konverterom za napajanje LED modula konstantne struje. Tolerancije LED izvora svjetla izrađen je prema standardima EN 62031, EN62471, EN61347-1, EN61547, EN55015, te dopuštenim tolerancijama prema CIE 1931. </t>
  </si>
  <si>
    <t>Nadgradna IP65 zidna vanjska zakretna svjetiljka kućišta  iz lijevanog aluminija N AB-47100 legure, visoko antikorozijska zaštita s dvostrukim slojem epoxy i poliester praha, sadrži difuzor izrađen od kaljenog stakla, Zaštite IP65 prema EN 60598-1 standardu. CoB LED izvor snage 15W, nominalnog svjetlosnog toka 951lm.</t>
  </si>
  <si>
    <t xml:space="preserve">Ovjesna direktna svjetiljka izrađena iz aluminijskog profila dužine 2827mm, plastificirano epoxy prahom u boju po izboru investitora. Sadrži satinirani difuzor niveliran sa donjim rubom. LED linearni čvrsti samohladivi moduli visoke efikasnosti. Snage maksimalno 86W, boje svijetla 4000K, nominalnog svjetlosnog toka minimalno 11000lm. Energetski razred A+, komplet sa potrebnim  konverterom za napajanje LED modula konstantne struje. Tolerancije LED izvora svjetla izrađen je prema standardima EN 62031, EN62471, EN61347-1, EN61547, EN55015, te dopuštenim tolerancijama prema CIE 1931. </t>
  </si>
  <si>
    <t>Nadgradna zidna  svjetiljka kućište izrađeno iz aluminijskog estrudiranog profila, standardni završetak od plastike,  tijelo sivo eloksirano ili plastificirano u boju po želji investitora, sadrži estrudirani akrilni satinirani difuzor, dužine 1710mm. LED linearni čvrsti samohladivi moduli visoke efikasnosti. Ukupna snaga 30W, svjetlosnog toka 3900lm, temperature svjetla 4000K, energetski razred A+, integriran strujni konverter konstantne struje. Tolerancije LED izvora svjetla izrađen je prema standardima EN 62031, EN62471, EN61347-1, EN61547, EN55015, te dopuštenim tolerancijama prema CIE 1931.</t>
  </si>
  <si>
    <t>Nadgradna zidna  svjetiljka kućište izrađeno iz aluminijskog estrudiranog profila, standardni završetak od plastike,  tijelo sivo eloksirano ili plastificirano u boju po želji investitora, sadrži estrudirani akrilni satinirani difuzor, dužine 580mm. LED linearni čvrsti samohladivi moduli visoke efikasnosti. Ukupna snaga 11W, svjetlosnog toka 1300lm, temperature svjetla 4000K, energetski razred A+, integriran strujni konverter konstantne struje. Tolerancije LED izvora svjetla izrađen je prema standardima EN 62031, EN62471, EN61347-1, EN61547, EN55015, te dopuštenim tolerancijama prema CIE 1931.</t>
  </si>
  <si>
    <t xml:space="preserve">Nadgradna direktna svjetiljka izrađena iz aluminijskog profila dužine 1704mm, plastificirano epoxy prahom u boju po izboru investitora. Sadrži satinirani difuzor niveliran sa donjim rubom. LED linearni čvrsti samohladivi moduli visoke efikasnosti. Snage maksimalno 51W, boje svijetla 4000K, nominalnog svjetlosnog toka minimalno 6600lm. Energetski razred A+, komplet sa potrebnim  konverterom za napajanje LED modula konstantne struje. Tolerancije LED izvora svjetla izrađen je prema standardima EN 62031, EN62471, EN61347-1, EN61547, EN55015, te dopuštenim tolerancijama prema CIE 1931. </t>
  </si>
  <si>
    <t xml:space="preserve">Nadgradna direktna svjetiljka izrađena iz aluminijskog profila dužine 1704mm, plastificirano epoxy prahom u boju po izboru investitora. Sadrži satinirani difuzor niveliran sa donjim rubom. LED linearni čvrsti samohladivi moduli visoke efikasnosti. Snage maksimalno 43W, boje svijetla 4000K, nominalnog svjetlosnog toka minimalno 5500lm. Energetski razred A+, komplet sa potrebnim  konverterom za napajanje LED modula konstantne struje. Tolerancije LED izvora svjetla izrađen je prema standardima EN 62031, EN62471, EN61347-1, EN61547, EN55015, te dopuštenim tolerancijama prema CIE 1931. </t>
  </si>
  <si>
    <t>Nadgradna stropna/zidna IP65 svjetiljka kućište izrađeno iz ekstrudiranog matiranog polikarbonata debljine 4mm , sa širokim kutom emisije svjetla, modularna, izrađena u IP65 zaštiti, poklopci iz ASA materijala. dužine 1450mm. LED izvori linearni čvrsti samohladivi moduli visoke efikasnosti. Ukupna snaga 41W, svjetlosnog toka 5500lm. Temperatura svjetla 4000K klasifikacije MacAdam3, CRI&gt;80, energetski razred A+, integriran strujni konverter konstantne struje. Tolerancije LED izvora svjetla izrađen je prema standardima EN 62031, EN62471, EN61347-1, EN61547, EN55015 , te dopuštenim tolerancijama prema CIE 1931. Svjetiljka se montira stropno s ovjenim prstenovima, paralelno sa zidom. Svjetiljka može biti klasična ili prolazna te se može spajati u nizu jedna do druge.</t>
  </si>
  <si>
    <t xml:space="preserve">LED ovjesna asimetrična svjetiljka tijela izrađenog od dekapiranog lima, plastificiranog epoxy strukturiranim prahom u bijelu FS boju. Snage maksimalno 22W, boje svijetla 4000K, nominalnog svjetlosnog toka minimalno 2600lm. Energetski razred A+, komplet sa potrebnim  konverterom za napajanje LED modula konstantne struje. Tolerancije LED izvora svjetla izrađen je prema standardima EN 62031, EN62471, EN61347-1, EN61547, EN55015, te dopuštenim tolerancijama prema CIE 1931. </t>
  </si>
  <si>
    <t xml:space="preserve">Nadgradna direktna svjetiljka izrađena iz aluminijskog profila dužine 1137mm, plastificirano epoxy prahom u boju po izboru investitora. Sadrži satinirani difuzor niveliran sa donjim rubom. LED linearni čvrsti samohladivi moduli visoke efikasnosti. Snage maksimalno 35W, boje svijetla 4000K, nominalnog svjetlosnog toka minimalno 4400lm. Energetski razred A+, komplet sa potrebnim  konverterom za napajanje LED modula konstantne struje. Tolerancije LED izvora svjetla izrađen je prema standardima EN 62031, EN62471, EN61347-1, EN61547, EN55015, te dopuštenim tolerancijama prema CIE 1931. </t>
  </si>
  <si>
    <t xml:space="preserve">Nadgradna LED svjetiljka s opalnim difuzorom, kućišta izrađenog iz dekapiranog čeličnog lima debljine 0,6mm plastificiranog epoxy strukturiranim prahom bijele FS boje. Izvor svjetla LED samohladivi čvrsti linerni moduli. Snaga maksimalno 60W, boje svijetla 4000K, klasifikacije MacAdam3, CRI&gt;80, nominalnog svjetlosnog toka minimalno 8800lm. komplet sa potrebnim konverterom za napajanje LED modula konstantne struje. Tolerancije LED izvora svjetla izrađen je prema standardima EN 62031, EN62471, EN61347-1, EN61547, EN55015, te dopuštenim tolerancijama prema CIE 1931. </t>
  </si>
  <si>
    <t xml:space="preserve">Industrijska LED svjetiljka tijela izrađenog od dekapiranog čeličnog lima, plastificiranog epoxy strukturiranim prahom. Sadrži visokosjajni aluminijski odsijač i kaljeno staklo. Izrađena je u IP 65 zaštiti, opremljena konektorima za brzo spajanje. Sadrži LED samohladive čvrste linerane module. Snaga 154W, boja svjetla 4000K, nominalnog svjetlosnog toka 24000lm, klasifikacije MacAdam3, CRI&gt;80. Energetski razred A+, komplet sa potrebnim konverterom za napajanje LED modula konstantne struje. Tolerancije LED izvora svjetla izrađen je prema standardima EN 62031, EN62471, EN61347-1, EN61547, EN55015, te dopuštenim tolerancijama prema CIE 1931. </t>
  </si>
  <si>
    <r>
      <t xml:space="preserve">Dobava, montaža i spajanje razvodnog ormara upravljanja rasvjetom, oznake </t>
    </r>
    <r>
      <rPr>
        <b/>
        <sz val="10"/>
        <rFont val="Arial"/>
        <family val="2"/>
        <charset val="238"/>
      </rPr>
      <t>OUR</t>
    </r>
    <r>
      <rPr>
        <sz val="10"/>
        <rFont val="Arial"/>
        <family val="2"/>
        <charset val="238"/>
      </rPr>
      <t xml:space="preserve"> izrađenog od čeličnog lima, sa metalnom kadom, sa vratima i bravom.IP44.  Označenim prema propisima sa ugrađenom opremom tip kao "Schrack" ili jednakovrijedan proizvod:</t>
    </r>
  </si>
  <si>
    <r>
      <t xml:space="preserve">Dobava, montaža i spajanje razvodnog ormara 2.kata, oznake </t>
    </r>
    <r>
      <rPr>
        <b/>
        <sz val="10"/>
        <rFont val="Arial"/>
        <family val="2"/>
        <charset val="238"/>
      </rPr>
      <t>RO3</t>
    </r>
    <r>
      <rPr>
        <sz val="10"/>
        <rFont val="Arial"/>
        <family val="2"/>
        <charset val="238"/>
      </rPr>
      <t xml:space="preserve"> izrađenog od čeličnog lima, sa metalnom kadom, sa vratima i bravom, IP44. Označenim prema propisima sa ugrađenom opremom tip kao "Schrack" ili jednakovrijedan proizvod:</t>
    </r>
  </si>
  <si>
    <t>Dobava i ugradnja dodatne zvučne i toplinske izolacije protiv buke i orošenja cjevovoda i fazonskih komada, specifikacijom obuhvaćeno ukupno m2 zvučno izoliranog cjevovoda.</t>
  </si>
  <si>
    <t>Sistem ovješenja na krovnu/stropnu konstrukciju, s nosivom čeličnom tračnicom, cijevnim obujmicama, navojnom ovjesnom šipkom, pričvrsnim i ovjesnim priborom; specifikacijom proizvođača obuhvaćeno tm trase ovješenja.</t>
  </si>
  <si>
    <t>Klasični sistem pričvršćenja cjevovoda  na masivnu konstrukciju, s originalnim cijevnim obujmicama, navojnom šipkom, pričvrsnim pločicama i priborom; specifikacijom proizvođača obuhvaćeno tm trase cjevovoda.</t>
  </si>
  <si>
    <t>PE-HD  prema HRN EN 1519-1:2004 cjevovod s potrebnim fazonskim komadima i spojnim priborom; specifikacijom proizvođača obuhvaćeno tm trase.</t>
  </si>
  <si>
    <t>Dvostruki uljevni element,s univerzalnom prirubnicom za spoj s hidroizolacijom, prirubnicom za priključak parne brane, toplinskom izolacijom i zaštitnom košarom.</t>
  </si>
  <si>
    <t>Dobava, prijenos i ugradba mesinganih poniklanih vratašca u prizemlju i u najvišoj etaži kanalskih vertikala. Sva vratašca su montirana na poniklanim usidrenim okvirima vel. 25x30 cm. Obračun sve kompletno po komadu montiranih vratašca zajedno sa bravicom.</t>
  </si>
  <si>
    <t>Obračun po komadu komplet izvedenog priljučka.</t>
  </si>
  <si>
    <t>Dobava, prijenos i ugradba požarnih hidranata s ormarićem ugrađenim na zid (nadžbukni crveni i kučište i vrata), vel. ormarića 500x550x160, 22,5 kg br. 4110. Ustavku je uključen ormarić s nastavkom Ø 2'', ventil s holenderom Ø 2'', gumirana cijev trevira, dužine 20 m, prifila 52 mm, art. 3100/T sa spojkom i mlaznicom art. br. 4360, te nosačima. Obračun po komadu kompletno montiranog i opremljenog hidranta Hv Ø 2''.</t>
  </si>
  <si>
    <t>Dobava, prijenos i ugradba požarnih hidranata s ormarićem ugrađenim u zid, vel. ormarića 500x550x160, 22,5 kg br. 4110. Ustavku je uključen ormarić s nastavkom Ø 2'', ventil s holenderom Ø 2'', gumirana cijev trevira, dužine 15 m, prifila 52 mm, art. 3100/T sa spojkom i mlaznicom art. br. 4360, te nosačima. Obračun po komadu kompletno montiranog i opremljenog hidranta Hv Ø 2''.</t>
  </si>
  <si>
    <t>- tip platforme: Lehner, Alpin Z300 ili jednakovrijedan proizvod</t>
  </si>
  <si>
    <t>Nabava i montaža spuštenog stropa zvučnoapsorpcijskim pločama. Ploče su izrađene od finih drvenih vlakana povezanih magnezitom, natur boje bež  (debljina vlakana 1,0 mm). Dimenzije ploča su 1200x600 mm, debljine 25 mm. Potkonstrukciju u dva nivoa čine pocinčani  CD profili dim. 27x60x27x0,6. Razmak primarnih CD profila je 90 cm, sekundarnih profila je 60 cm. CD - profili su ovješeni na čelične nosače NP učvrsnim kopčama te djelomično nonius – ovjesima pričvršćenih na primarnu konstrukciju u razmaku od 105 cm. Visina spuštanja potkonstrukcije je  do 20 cm., na koju se pričvršćuju ploče. Rubovi ploča su oboreni (AK-01). Za pričvrščivanje ploča koriste se specijalni vijci u boji ploča.
Ploče su svrstane u klasu apsorbera „B“, postojanost na relativnu vlagu zraka do 95%, klasa zapaljivosti  A2 s1 d0 -  nezapaljivih građevinskih materijala - prema EN 13501-1.</t>
  </si>
  <si>
    <t>Ploče klase zapaljivosti A2-s1, d0, prema EN 13501-1.</t>
  </si>
  <si>
    <t xml:space="preserve">Zvučna apsorpcija stropa je do αw = 1,0 H s akustičnim slojem prema EN ISO 11654, postojanost na relativnu vlagu zraka do 95%. </t>
  </si>
  <si>
    <t>Ploče klase zapaljivosti B-s1, d0, prema EN 13501-1.</t>
  </si>
  <si>
    <t>Ploče imaju prosječnu apsorpciju zvuka do αw = 1,0 H prema EN ISO 11654, s akustičnim slojem.</t>
  </si>
  <si>
    <t xml:space="preserve">Sudar zida i spuštenog stropa izvesti ravno prema detalju proizvođača. Svi nosivi elementi stropa moraju biti postavljeni u skladu s rasvjetnim i ventilacijskim tijelima i elementima. Spuštene stropove postavljati nakon montaže instalacija. Sve prema detaljima i uputi proizvođačam te dogovoru s projektantom. Ponuda obuhvaća troškove nabave i montaže potkonstrukcije i mineralnih ploča spuštenog stropa. Strop izvesti prema uputama proizvođača. </t>
  </si>
  <si>
    <t>Ploče imaju prosječnu apsorpciju zvuka do αw = 0,9 H prema EN ISO 11654.</t>
  </si>
  <si>
    <t>Nabava i montaža spuštenog stropa od mineralnih ploča. Dimenzije ploča su 600 x 600 mm, debljina 19 mm. Vidljiva bijela potkonstrukcija širine 24 mm spuštena je do 20 cm. Standardne ploče namijenjene za prostorije s visokom vlažnošću zraka, otporne na prskanje vode, perive, ravne glatke s ravnim rubom (SK 24) u bijeloj boji, polažu se u čeličnu nehrđajuću potkonstrukciju. Ploče su postojane na relativnu vlagu zraka do 100% RH, zvučne izolacije 28 dB, te su svrstane u klasu zapaljivosti A2-s1,d0 prema EN 13501-1.  Klasifikacija čistih prostora klasa 3 prema ISO 14644-1.</t>
  </si>
  <si>
    <t xml:space="preserve">Sudar zida i spuštenog stropa izvesti ravno prema detalju proizvođača. Svi nosivi elementi stropa moraju biti postavljeni u skladu s rasvjetnim i ventilacijskim tijelima i elementima. Spuštene stropove postavljati nakon montaže instalacija. Sve prema detaljima i uputi proizvođačam te dogovoru s projektantom. Ponuda obuhvaća troškove nabave i montaže potkonstrukcije i mineralnih ploča spuštenog stropa. </t>
  </si>
  <si>
    <t>Sudar zida i spuštenog stropa izvesti ravno prema detalju proizvođača. Svi nosivi elementi stropa moraju biti postavljeni u skladu s rasvjetnim i ventilacijskim tijelima i elementima. Spuštene stropove postavljati nakon montaže instalacija. Sve prema detaljima i uputi proizvođačam te dogovoru s projektantom. Ponuda obuhvaća troškove nabave i montaže potkonstrukcije i ploča spuštenog stropa. Montaža prema uputama proizvođača za vanjske prostore.</t>
  </si>
  <si>
    <t xml:space="preserve">Sudar zida i spuštenog stropa izvesti ravno prema detalju proizvođača. Jedan kraći zid (obrnut od stolova) izvesti sa pločama položenih bočno, red visine 600mm. Svi nosivi elementi stropa moraju biti postavljeni u skladu s rasvjetnim i ventilacijskim tijelima i elementima. Spuštene stropove postavljati nakon montaže instalacija. Sve prema detaljima i uputi proizvođačam te dogovoru s projektantom. Ponuda obuhvaća troškove nabave i montaže potkonstrukcije i mineralnih ploča spuštenog stropa. Strop izvesti prema uputama proizvođača. </t>
  </si>
  <si>
    <t>Sudar zida i spuštenog stropa izvesti ravno prema detalju proizvođača. Svi nosivi elementi stropa moraju biti postavljeni u skladu s rasvjetnim i ventilacijskim tijelima i elementima. Spuštene stropove postavljati nakon montaže instalacija. Sve prema detaljima i uputi proizvođačam te dogovoru s projektantom. Ponuda obuhvaća troškove nabave i montaže potkonstrukcije i ploča spuštenog stropa. Strop izvesti prema uputama proizvođača. U cijenu uključena i cijevna skela u dvorani.</t>
  </si>
  <si>
    <t xml:space="preserve">Sudar zida i spuštenog stropa izvesti ravno prema detalju proizvođača. Svi nosivi elementi stropa moraju biti postavljeni u skladu s rasvjetnim i ventilacijskim tijelima i elementima. Spuštene stropove postavljati nakon montaže instalacija. Sve prema detaljima i uputi proizvođača te dogovoru s projektantom. Ponuda obuhvaća troškove nabave i montaže potkonstrukcije i mineralnih ploča spuštenog stropa. Strop izvesti prema uputama proizvođača. </t>
  </si>
  <si>
    <t xml:space="preserve">Nabava i montaža spuštenog stropa od mineralnih ploča. Dimenzije ploča su 600 x 600 mm, debljina 15 mm. Vidljiva bijela potkonstrukcija širine 24 mm spuštena je do 25 cm. Standardne ploče, ravne glatke s ravnim rubom (SK 24) u bijeloj boji, polažu se u čeličnu potkonstrukciju. Ploče su postojane na relativnu vlagu zraka do 95% RH, zvučne izolacije 34 dB prema EN 20140-9, te su svrstane u klasu zapaljivosti A2-s1,d0 prema EN 13501-1. </t>
  </si>
  <si>
    <t>Sudar zida i spuštenog stropa izvesti ravno prema detalju proizvođača. Svi nosivi elementi stropa moraju biti postavljeni u skladu s rasvjetnim i ventilacijskim tijelima i elementima. Spuštene stropove postavljati nakon montaže instalacija. Sve prema detaljima i uputi proizvođača te dogovoru s projektantom. Ponuda obuhvaća troškove nabave i montaže potkonstrukcije i mineralnih ploča spuštenog stropa. Montaža stropa se vrši prema uputama proizvođača.</t>
  </si>
  <si>
    <t>Ploče spadaju u klasu teško zapaljivih građ. materijala prema HRN DIN 4102, dio 1 (A2-s1,d0 prema EN 13501-1). Refleksija svjetlosti oko 88% (vrijedi za ploče u bijeloj boji, sličnoj RAL 9010).</t>
  </si>
  <si>
    <t>Uzdužna zvučna izolacija stropa iznosi  Dn,c,w = 38 dB prema EN 20140-9.</t>
  </si>
  <si>
    <t>Ploče imaju prosječnu apsorpciju zvuka αw = 0,65H prema EN ISO 11654 i NRC = 0,70 prema ASTM C 423-01.</t>
  </si>
  <si>
    <t>Sudar zida i spuštenog stropa izvesti ravno prema detalju proizvođača. Svi nosivi elementi stropa moraju biti postavljeni u skladu s rasvjetnim i ventilacijskim tijelima i elementima. Spuštene stropove postavljati nakon montaže instalacija. Sve prema detaljima i uputi proizvođača te dogovoru s projektantom. Ponuda obuhvaća troškove nabave i montaže potkonstrukcije i ploča spuštenog stropa. Montaža prema uputama proizvođača za vanjske prostore.</t>
  </si>
  <si>
    <t xml:space="preserve">Ploče su postojane na relativnu vlagu zraka do 95% i svrstane su u razred teško zapaljivih građ. materijala prema HRN DIN 4102, dio 1 (A2-s1,d0 prema EN 13501-1). Zvučne izolacije 40 dB, ploče imaju prosječnu apsorpciju zvuka αw = 0,65H prema EN ISO 11654,  i NRC = 0,70 prema ASTM C 423-01. </t>
  </si>
  <si>
    <t>Dobava i ugradnja utičnih kutnika za montažu kao Knauf UA čeličnih profila ili jednakovrijedan proizvod:</t>
  </si>
  <si>
    <t>Dobava, montaža i spajanje nadžbuknog instalacionog materijala, tip kao Tempra, Legrand ili jednakovrijedan proizvod</t>
  </si>
  <si>
    <r>
      <t xml:space="preserve">Dobava, montaža i spajanje glavnog razvodnog ormara, oznake </t>
    </r>
    <r>
      <rPr>
        <b/>
        <sz val="10"/>
        <rFont val="Arial"/>
        <family val="2"/>
        <charset val="238"/>
      </rPr>
      <t>GRO</t>
    </r>
    <r>
      <rPr>
        <sz val="10"/>
        <rFont val="Arial"/>
        <family val="2"/>
        <charset val="238"/>
      </rPr>
      <t xml:space="preserve"> izrađenog od čeličnog lima, sa metalnom kadom, sa vratima i bravom, IP44.  Označenim prema propisima sa ugrađenom opremom tipa kao "Schrack" ili jednakovrijedan proizvod:</t>
    </r>
  </si>
  <si>
    <r>
      <t xml:space="preserve">Dobava, montaža i spajanje razvodno ormara prizemlja, oznake </t>
    </r>
    <r>
      <rPr>
        <b/>
        <sz val="10"/>
        <rFont val="Arial"/>
        <family val="2"/>
        <charset val="238"/>
      </rPr>
      <t>RO1</t>
    </r>
    <r>
      <rPr>
        <sz val="10"/>
        <rFont val="Arial"/>
        <family val="2"/>
        <charset val="238"/>
      </rPr>
      <t xml:space="preserve"> izrađenog od čeličnog lima, sa metalnom kadom, sa vratima i bravom, IP44.  Označenim prema propisima sa ugrađenom opremom tip kao "Schrack" ili jednakovrijedan proizvod:</t>
    </r>
  </si>
  <si>
    <r>
      <t xml:space="preserve">Dobava, montaža i spajanje razvodnog ormara 1.kata, oznake </t>
    </r>
    <r>
      <rPr>
        <b/>
        <sz val="10"/>
        <rFont val="Arial"/>
        <family val="2"/>
        <charset val="238"/>
      </rPr>
      <t>RO2</t>
    </r>
    <r>
      <rPr>
        <sz val="10"/>
        <rFont val="Arial"/>
        <family val="2"/>
        <charset val="238"/>
      </rPr>
      <t xml:space="preserve"> izrađenog od čeličnog lima, sa metalnom kadom, sa vratima i bravom, IP44. </t>
    </r>
    <r>
      <rPr>
        <b/>
        <sz val="10"/>
        <rFont val="Arial"/>
        <family val="2"/>
        <charset val="238"/>
      </rPr>
      <t xml:space="preserve"> </t>
    </r>
    <r>
      <rPr>
        <sz val="10"/>
        <rFont val="Arial"/>
        <family val="2"/>
        <charset val="238"/>
      </rPr>
      <t>Označenim prema propisima sa ugrađenom opremom, tip kao "Schrack" ili jednakovrijedan proizvod:</t>
    </r>
  </si>
  <si>
    <r>
      <t xml:space="preserve">Dobava, montaža i spajanje razvodnog ormara dvorane, oznake </t>
    </r>
    <r>
      <rPr>
        <b/>
        <sz val="10"/>
        <rFont val="Arial"/>
        <family val="2"/>
        <charset val="238"/>
      </rPr>
      <t>ROD</t>
    </r>
    <r>
      <rPr>
        <sz val="10"/>
        <rFont val="Arial"/>
        <family val="2"/>
        <charset val="238"/>
      </rPr>
      <t xml:space="preserve"> izrađenog od čeličnog lima, sa metalnom kadom, sa vratima i bravom, IP44.  Označenim prema propisima sa ugrađenom opremom tip kao "Schrack" ili jednakovrijedan proizvod:</t>
    </r>
  </si>
  <si>
    <r>
      <t xml:space="preserve">Dobava, montaža i spajanje razvodnog ormara kuhinje, oznake </t>
    </r>
    <r>
      <rPr>
        <b/>
        <sz val="10"/>
        <rFont val="Arial"/>
        <family val="2"/>
        <charset val="238"/>
      </rPr>
      <t>ROK</t>
    </r>
    <r>
      <rPr>
        <sz val="10"/>
        <rFont val="Arial"/>
        <family val="2"/>
        <charset val="238"/>
      </rPr>
      <t xml:space="preserve"> izrađenog od čeličnog lima, sa metalnom kadom, sa vratima i bravom, IP44. Označenim prema propisima sa ugrađenom opremom tip kao "Schrack" ili jednakovrijedan proizvod:</t>
    </r>
  </si>
  <si>
    <r>
      <t xml:space="preserve">Dobava, montaža i spajanje razvodnog ormara 1.kata učionice informatike, oznake </t>
    </r>
    <r>
      <rPr>
        <b/>
        <sz val="10"/>
        <rFont val="Arial"/>
        <family val="2"/>
        <charset val="238"/>
      </rPr>
      <t>ROI</t>
    </r>
    <r>
      <rPr>
        <sz val="10"/>
        <rFont val="Arial"/>
        <family val="2"/>
        <charset val="238"/>
      </rPr>
      <t xml:space="preserve"> izrađenog od čeličnog lima, sa metalnom kadom, sa vratima i bravom, IP44.  Označenim prema propisima sa ugrađenom opremom tip kao "Schrack" ili jednakovrijedan proizvod:</t>
    </r>
  </si>
  <si>
    <r>
      <t xml:space="preserve">Dobava, montaža i spajanje razvodnog ormara oznake </t>
    </r>
    <r>
      <rPr>
        <b/>
        <sz val="10"/>
        <rFont val="Arial"/>
        <family val="2"/>
        <charset val="238"/>
      </rPr>
      <t>ROPPZ</t>
    </r>
    <r>
      <rPr>
        <sz val="10"/>
        <rFont val="Arial"/>
        <family val="2"/>
        <charset val="238"/>
      </rPr>
      <t xml:space="preserve"> izrađenog od čeličnog lima, sa metalnom kadom, sa vratima i bravom, IP44.  Označenim prema propisima sa ugrađenom opremom tip kao "Schrack" ili jednakovrijedan proizvod:</t>
    </r>
  </si>
  <si>
    <r>
      <t xml:space="preserve">Dobava, montaža i spajanje razvodnog ormara strojarnice, oznake </t>
    </r>
    <r>
      <rPr>
        <b/>
        <sz val="10"/>
        <rFont val="Arial"/>
        <family val="2"/>
        <charset val="238"/>
      </rPr>
      <t>STRO</t>
    </r>
    <r>
      <rPr>
        <sz val="10"/>
        <rFont val="Arial"/>
        <family val="2"/>
        <charset val="238"/>
      </rPr>
      <t xml:space="preserve"> izrađenog od čeličnog lima, sa metalnom kadom, sa vratima i bravom, IP65.  Označenim prema propisima sa ugrađenom opremom tipa kao "Schrack" ili jednakovrijedan proizvod:</t>
    </r>
  </si>
  <si>
    <t>Dobava i ugradnja  nosača  UA ili odgovarajućih čeličnih profila debljine 2 mm ili jednakovrijednih za ugradnju metalnih dovratnika ugradbenih vrata ukupne dužine po komadu cca 5m1. Jednakovrijedan proizvod:</t>
  </si>
  <si>
    <t xml:space="preserve">~Predvidjeti profile debljine 2mm na mjestima pričvrščenja i montaže metalnih dovratnika  </t>
  </si>
  <si>
    <t>Deponij osigurava izvođač. Uključeno čišćenje gradilišta i objekta nakon završetka radova.</t>
  </si>
  <si>
    <t>Dobava i izvedba samorazlijevnog višeslojnog visokoelastičnog sustava na bazi poliuretana za podove javnih objekata, ukupne debljine 6 mm. Pod izvesti u prostorijama prema projektu (sanitarije i svlačionice u podrumu).
Sustav se sastoji iz sljedećih slojeva:</t>
  </si>
  <si>
    <t>Dobava i postava ljepljenjem PVC homogene podne obloge u učionicama, kabinetima, spremištima, tehničkim prostorijama, tj. prostorijama škole  gdje je to projektom naznačeno. Izrada izravnavajućeg sloja masom za izravnanje u debljini od 1 do 2 mm,  na suhu, čvrstu i ravnu podlogu. Dopuštene su granične vrijednosti neravnina gotove podloge prema DIN 18202, mjerena na razmaku od 2m – 7mm, 0.20m – 2mm, a dozvoljena vlažnost estriha prema DIN 18560, je 2% CM.</t>
  </si>
  <si>
    <t>Dobava materijala te izrada plivajućeg armiranog cementnog estriha. Estrih je debljine do 8 cm, preko elastificiranog ekspandiranog polistirena.  Armirati Q- mrežom ili rabicom. Obavezno uz zidove postaviti trake ekspandiranog polistirena debljine 1 cm, visine estriha, kako bi se postigao efekt «plivajućeg poda». S gornjom površinom potpuno ravnom i strojno zaglađenom "helikopter" gladilicom radi polaganja završnog poda. Na podlogu se kasnije postavlja sportska podna obloga.</t>
  </si>
  <si>
    <t>Dobava materijala te izrada plivajućeg armiranog cementnog estriha. Estrih je debljine 6,5 cm, preko elastificiranog ekspandiranog polistirena.  Armirati Q- mrežom ili rabicom. Obavezno uz zidove postaviti trake ekspandiranog polistirena debljine 1 cm, visine estriha, kako bi se postigao efekt «plivajućeg poda». S gornjom površinom potpuno ravnom i strojno zaglađenom "helikopter" gladilicom radi polaganja završnog poda.  Na podlogu se kasnije izvodi samonivelirajući ili penetrirajući premaz.</t>
  </si>
  <si>
    <t>Dobava materijala te izrada plivajućeg armiranog cementnog estriha. Estrih je debljine 5,5 cm, preko elastificiranog ekspandiranog polistirena.  Armirati Q- mrežom ili rabicom. Obavezno uz zidove postaviti trake ekspandiranog polistirena debljine 1 cm, visine estriha, kako bi se postigao efekt «plivajućeg poda». S gornjom površinom potpuno ravnom i strojno zaglađenom "helikopter" gladilicom radi polaganja završnog poda.  Na podlogu se ljepljenjem polažu keramičke pločice.</t>
  </si>
  <si>
    <t>Dobava materijala te izrada plivajućeg armiranog cementnog estriha. Estrih je debljine 5 cm, preko elastificiranog ekspandiranog polistirena.  Armirati Q- mrežom ili rabicom. Obavezno uz zidove postaviti trake ekspandiranog polistirena debljine 1 cm, visine estriha, kako bi se postigao efekt «plivajućeg poda». S gornjom površinom potpuno ravnom i strojno zaglađenom "helikopter" gladilicom radi polaganja završnog poda.  Na podlogu se ljepljenjem polažu keramičke pločice.</t>
  </si>
  <si>
    <t>Brtvljenje opšavnih limova trajnoelastičnim poliuretanskim kitom uz prethodni nanos odgovarajućeg PRIMERA ovisno o tretiranoj površini odnosno upojnosti površine. Obračun po m' ugrađene lajsne.</t>
  </si>
  <si>
    <t>Izrada i ugradba automatske protudimne zavjese klase D90 za ograničavanje protoka dima koja kod temperature 600° C ne propušta dim 90 minuta sve po HR EN 12101-1</t>
  </si>
  <si>
    <t>- CE potvrda o postojanosti izvedbe: 0370-CPR-2151</t>
  </si>
  <si>
    <t>Izrada i ugradba automatske protudimne harmonika zavjese klase D90 za ograničavanje protoka dima koja kod temperature 600° C ne propušta dim 90 minuta sve po HR EN 12101-1</t>
  </si>
  <si>
    <t>Izrada i ugradba automatske protudimne prolazne trakaste zavjese klase D90 za ograničavanje protoka dima koja kod temperature 600° C ne propušta dim 90 minuta sve po HR EN 12101-1</t>
  </si>
  <si>
    <t>Okov je sistemski, klase antikorozivnosti 3 prema HRN EN 1670.</t>
  </si>
  <si>
    <t>Okov klizni, klase antikorozivnosti 3 prema HRN EN 1670.</t>
  </si>
  <si>
    <t>Okov je sistemski, klase antikorozivnosti 3 prema HRN EN 1670, uključuje standardnu cilindričnu bravu, nadgradne pante sa uređajem za samozatvaranje.</t>
  </si>
  <si>
    <t>U jediničnu cijenu pojedine stavke uključen je sav materijal, ostakljenje, okov, brtvljenje itd. odnosno sve potrebno za potpuno dovršenje i predaju na uporabu. Izvođač prema danim šemama mora izraditi radioničke nacrte i sve detalje riješiti u dogovoru i uz odobrenje s projektanta. Sve mjere prije izrade provjeriti u naravi. Sve bravice cilindrične sa po 4 ključa.</t>
  </si>
  <si>
    <t xml:space="preserve">Svi materijali moraju biti negorivi i kompatibilni s ostalim materijalima.
Svi profili su s termički prekinutim mostom, višekomorni profili, s vulkaniziranim uglovima. Profili eloksirani, završna obrada PPC u boji prema izboru arhitekta. Kvalitet završne obrade prema BS 6496, BS 3900, EN 2360, AAMA 605.2, ASTM 3363, BS 4842, BS 3745. Sve tolerancije alu.profila trebaju biti prema DIN.
</t>
  </si>
  <si>
    <t>HRNISO12343-2-5-6 Laminirano sigurnosno staklo s PVB folijom
HRN485 Aluminijski limovi
HRN12020 Tvrdo prešani profili iz aluminija
HRN1522:1523 Prozori, vrata i zasloni - Otpornost na pucanj - Zahtjevi i razredba i metoda ispitivanja 
HRN1529 Vratna krila - Visina, širina, debljina i pravokutnost - Razredba dopuštenih odstupanja
HRN1530 Vratna krila - Opća i lokalna ravnost –-Razredba dopuštenih otstupanja
HRN1627 Prozori, vrata, zasloni - Otpornost na provalu
HRN1628 Prozori, vrata, zasloni - Otpornost na provalu - statičko opterećenje
HRN1629 Prozori, vrata, zasloni - Otpornost na provalu - dinamičko opterećenje
HRN1630 Prozori, vrata, zasloni - Otpornost na provalu - provalu priručnim alatom
HRNISO10211-2 Termičkim mostovi u visokogradnji
HRN12046-2 Sile otvaranja i zatvaranja – Metode ispitivanja – Vrata
HRNISO 12207 Prozori i vrata – Propusnost zraka, razredba
HRNISO 12208 Prozori i vrata – Vodonepropusnost, razredba
HRNISO 12210 Prozori i vrata – Otpornost na opterećenje vjetrom – Razredba
HRN12211  Prozori i vrata – Otpornost na opterećenje vjetrom – Metoda ispitivanja</t>
  </si>
  <si>
    <t xml:space="preserve">HRNISO 9001 Sigurnost kvalitete
HRNAW-6060 EN 12020-2  Legure aluminijskih profila 
HRN10088 Legure inox profila
HRN10077-1 Proračun Uw koeficijenta prolaza topline kroz prozor
HRN107 Metode ispitivanja prozora- Mehaničko ispitivanje
HRN179 Građevinski okovi- Dijelovi izlaza za nuždu s kvakom ili pritisnom pločom
HRN513 Profili od neomekšanog poli-vinil klorida (PVC) - Određivanje čvrstoće zavarenih uglova i T-spojeva
HRN673 Ostakljenje- Izračun koeficijenta prolaza topline- Ušteda energije
HRN947 Zaokretna i okretna vrata- određivanje otpornosti na vertikalno opterećenje
HRN948 Zaokretna i okretna vrata- Određivanje otpornosti na statičku torziju
HRN949 Prozori i ovješene fasade, vrata, rebrenice i zasloni- Određivanje otpornosti na udar mekog i teškog tijela
HRN950  Vratna krila –Određivanje otpornosti na udar tvrdim tijelom
</t>
  </si>
  <si>
    <t>HRN951 Vratna krila –Metoda mjerenja visine, širine, debljine i pravokutnosti
HRN952 Vratna krila –Opća i lokalna ravnost – Metoda mjerenja
HRN1026 Prozori i vrata – Propusnost zraka  - Metoda ispitivanja
HRN1027 Prozori i vrata – Vodonepropusnost - Metoda ispitivanja
HRN1063 Ostakljenje – Metode ispitivanja
HRN1154;1155 Zatvarači za vrata
HRN1191 Prozori i vrata – Otpornost na uzastopno otvaranje i zarvaranje
HRN1192 Vrata – Razredba zahtjeva čvrstoće
HRN1163 Profili iz plastike
HRN10142 Kontinuirano vruće pocinčana traka i lim od niskougljičnih čelika za hladno oblikovanje – Tehnički uvjeti isporuke
HRNISO1461 Zaštita od korozije čeličnih konstrukcija pocinčavanjem</t>
  </si>
  <si>
    <t>Jednakovrijedan proizvod:</t>
  </si>
  <si>
    <t>d) Gletanje  fasade završnom plemenitom žbukom u boji po izboru projektanta. Uključena je prethodna impregnacija u boji završnog sloja fasade.</t>
  </si>
  <si>
    <r>
      <t>Izvedba</t>
    </r>
    <r>
      <rPr>
        <b/>
        <sz val="10"/>
        <rFont val="Arial"/>
        <family val="2"/>
        <charset val="238"/>
      </rPr>
      <t xml:space="preserve"> fasade</t>
    </r>
    <r>
      <rPr>
        <sz val="10"/>
        <rFont val="Arial"/>
        <family val="2"/>
        <charset val="238"/>
      </rPr>
      <t xml:space="preserve"> ETICS sustava sukladno HRN EN 13499  sa završnom obradom, uz sve potrebne prethodne radnje po uputama proizvođača. Uključena je izvedba slojeva kako slijedi:</t>
    </r>
  </si>
  <si>
    <t xml:space="preserve"> Podloga mora imati uvjerenje o kvaliteti da udovoljava zahtjevima europske norme EN 1177.</t>
  </si>
  <si>
    <t>Dobava i postava PES filca od netkanog voala (200g/m2).  Izvodi se kod  na ravnom neprohodnom krovu i na podovima podruma. Izvesti prema pravilima struke. Obračun po m2 postavljenog filca.</t>
  </si>
  <si>
    <t>Izvoditelj mora priložiti ateste osnovnog materijala, ateste materijala za spajanje, ateste zavarivača i dokaz antikorozivne zaštite. Svi zavari se moraju kontrolirati vizualno (cijelom dužinom) a ako se uoče površinske greške treba provesti ispitivanje penetrantima. 20% zavara se kontrolira ultrazvučno. Tehnički uvjeti isporuke čelika prema  HRN EN 10204: 2.2.</t>
  </si>
  <si>
    <t>Osnovni materijal za izradu čelične konstrukcije je čelik kvalitete S 355 J0H. Debljina kutnih varova a=t. Certificiranje tvorničke kontrole za proizvođače sastavnih dijelova konstrukcija prema HRN EN 1090-1 (označavanje sastavnih dijelova konstrukcija CE oznakom). Klasa izvođenja prema HRN EN 1090-2 je EXC3.</t>
  </si>
  <si>
    <t xml:space="preserve">Izvođenje prema HRN EN 9706.  Antikorozivna zaštita čelika je metodom toplog cinčanja.
Nakon montaže obavezan je popravak oštećenih mjesta antikorozivne zaštite. U cijeni je sav potreban pomoćni materijal (kao što su pomoćni spregovi, spojne pločice, neoprenski ležajevi, pomoćne cijevi 60x100x4mm za montažu prednapetih ploča, kutnici 100x100x8 za montažu rešetki i sav drugi pomoćni materijal).    </t>
  </si>
  <si>
    <t xml:space="preserve">Dobava materijala, izrada u radionici i montaža udvojenih čeličnih rešetki (5x2=10komada). Rešetke će se izvesti od toplodogotovljenih cijevi, prema HRN EN 10210, i to donji i gornji pojas od cijevi 300x200x12,5mm, vertikale 160x80x12,5mm i dijagonale od kvadratnih cijevi 160x12,5mm.                                                         </t>
  </si>
  <si>
    <t>Čelik ČN-24 (Fe 360) (ČO361) ili jednakovrijedan proizvod:</t>
  </si>
  <si>
    <t>Izvođač je dužan u sklopu svoje tehnologije izraditi radioničke nacrte i montažnu dokumentaciju pridržavajući se statičkog proračuna i projekta gdje je opisan program osiguranja kakvoće izvedbe te izrađenu dokumentaciju ovjeriti od strane projektanta čelične konstrukcije i nadzornog inžinjera. Predviđena je zavarena izvedba.
Tehnologiju zavarivanja potrebno je uskladiti sa sljedećim zahtjevima:
1. Potrebno je izvršiti kontrolu varova nerazornim metodama i to u četiri razine:
• Dimenzionalna i vizualna kontrola 100 % prema EN 970.
• Ultrazvučna kontrola varova svih vlačnih nastavaka 100 %, Dok se kod tlačnih nastavaka zahtijeva 30 % prema EN 1714.
• Penetracijska kontrola 30 % od onih varova koji nisu kontrolirani ultrazvučno, prema EN 1289.
• Ispitivanje varova magnetofluksom 10 % varova koji su ispitani penetrantima za slučaj pojave pukotine ispod površine vara, prema EN 1290.
2. Dopuštena razina grešaka (kvaliteta vara) određuje se prema HRN EN ISO 5817 za grupu B.
3. Prigodom nabave materijala obavezno je tražiti odgovarajuće ateste 
za osnovni i dodatni materijal. Kvaliteta cijevnih vrućevaljanih okruglih 
profila usvojena je S 235 JRH prema HRN EN 10210. Kvaliteta elektrode 
definirana je prema EN 499 i usvaja se u ovisnosti o odabranoj kvaliteti 
čelika. Kutnici su u kvaliteti S 235 prema HRN EN 10025.</t>
  </si>
  <si>
    <t xml:space="preserve">TEHNIČKI PREGLED KONSTRUKCIJE U SKLOPU PREGLEDA GRAĐEVINE
Nakon izvedbe građevine prema Zakonu o gradnji provodi se postupak Tehničkog pregleda. Stručnoj komisiji za tehnički pregled izvedene građevine predočuje se sva projektna dokumentacija i dokumentacija praćenja izvedbe sa svim elaboriranim dokazima kvalitete i izvještajima o izvršenim ispitivanjima i pregledima prema Pravilniku o tehničkom pregledu građevine (NN 108/04).
ODRŽAVANJE I PRAĆENJE ČELIČNE NOSIVE KONSTRUKCIJE ZA VRIJEME KORIŠTENJA GRAĐEVINE
Investitor ili korisnik građevine dužan je voditi brigu o stabilnosti konstrukcije za vrijeme korištenja građevine  prema Tehničkim propisima za održavanje čeličnih konstrukcija za vrijeme eksploatacije kod nosivih čeličnih konstrukcija (sl.l.6/65) i provoditi sljedeće:
• izraditi program održavanja čelične konstrukcije,
• voditi evidenciju o čeličnoj konstrukciji putem knjige (servisne  knjige) čelične konstrukcije,
• svake godine obaviti redovni pregled,
• svakih deset godina obaviti glavni pregled,
• provoditi radove obnove ili sanacije čelične konstrukcije utvrđene 
pregledima, a prema zakonima i propisima.
</t>
  </si>
  <si>
    <t>Izrada, dobava i postava adheziono prednapregnute A.B. šuplje ploče kao tip VSD-20, sistema proizvođača OBERNDORFER ili sistema PPV-C(35) Vibrobeton ili jednakovrijedan proizvod. Podrazumijeva sav rad i materijal za izradu (beton, užad za prednapinjanje prema HRN EN 10138, meku  armaturu  B500B,  elastomerne ležajeve na oba ležaja ploče, oplatu i skelu, sve prijevoze i prijenose te postavljanje ploča u projektirani položaj.  Beton razreda tlačne čvrstoće C50/60, XC2. Jednakovrijedan proizvod:</t>
  </si>
  <si>
    <t>Strojno planiranje dna iskopa na horizontalnu površinu sa točnošću ± 2,0 cm i utovar zemlje u ručna kolica (prijevoz na gradilišnu deponiju). Za obračun uzeti 0,03 m3/m2 iskopanog materijala kod planiranja površine.</t>
  </si>
  <si>
    <t>Zaštita premazom protiv požara F-90 debljine min. 400um sa bojanjem završnom bojom (nijanse po izboru projektanta) 40um.</t>
  </si>
  <si>
    <t>članak</t>
  </si>
  <si>
    <t>Izolacija limenih kanala tervolom i ojačanom al.folijom debljine  35 mm  klase negorivosti A1 prema DIN 4102 (negoriva i atestirana)</t>
  </si>
  <si>
    <t xml:space="preserve">Brtvljenje svih prodora kroz požarne sektore
s izolacijskim materijalom klase negorivosti 
 A1 min 90 min prema DIN 4102
 (negoriva i atestirana)
</t>
  </si>
  <si>
    <t xml:space="preserve">Brtvljenje svih prodora kroz požarne sektore
s izolacijskim materijalom klase negorivosti 
A1 min 90 min prema DIN 4102 (negoriva i atestirana)
</t>
  </si>
  <si>
    <t>Izolacija limenih kanala u objektu tervolom i
ojačanom al.folijom debljine  35 mm  klase negorivosti A1 prema DIN 4102 (negoriva i atestirana)</t>
  </si>
  <si>
    <t xml:space="preserve">Izolacija limenih kanala u vanjskom prostoru tervolom s ojačanom al. folijom debljine 35 mm klase negorivosti A1 prema DIN 4102 (negoriva i atestirana) i dodatno obložena al.limom
</t>
  </si>
  <si>
    <t xml:space="preserve">Brtvljenje svih prodora kroz požarni sektor s izolacijskim materijalom klase negorivosti  A1 min 90 min prema DIN 4102 (negoriva i atestirana)
</t>
  </si>
  <si>
    <t xml:space="preserve">Brtvljene svih prodora kroz požarne sektore
s izolacijskim materijalom klase negorivosti 
 A1 min 90 min prema DIN 4102
 (negoriva i atestirana)
</t>
  </si>
  <si>
    <t xml:space="preserve">Brtvljenje svih prodora kroz požarne sektore
 s izolacijskim materijalom klase negorivosti 
 A1 min 90 min prema DIN 4102 (negoriva i atestirana)
</t>
  </si>
  <si>
    <t>Demontaža postojeće instalacije jake i slabe struje i zbrinjavanje demontiranog materijala i opreme djelomično na deponij, a dio (tj. ispravnu opremu npr. svjetiljke i sl.)  na mjesto gdje odredi predstavnik Investitora, približno 100 radnih sati.</t>
  </si>
  <si>
    <t>Jedinična cijena armiračkih radova sadrži:
-  sav potreban materijal s transportom na gradilište,
-  sav potreban rad i alat za obradu armature (ispravljanje, siječenje, savijanje),
-  postavljanje armature na mjesto ugradbe s vezanjem, podmetačima i privremenim povezivanjem za oplatu,
-  unutarnji transport,
-  čišćenje armature od hrđe, masnoća i ostalih nečistoća,
-  primjenu mjera zaštite na radu i drugih važećih propisa.
Ovi tehnički uvjeti mijenjaju se ili nadopunjuju opisom pojedinih stavki troškovnika.</t>
  </si>
  <si>
    <t>Uvod
S obzirom da na građevini radovi s aluminijem imaju značajnu ulogu u izgledu pročelja  t.j. u cjelokupnom arhitektonskom rješenju potrebno je u ponudi  priložiti detaljni opis kako konstrukcije tako i obrade te kvalitete konstrukcije i elemenata koji se ugrađuju.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</si>
</sst>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6">
    <numFmt numFmtId="41" formatCode="_-* #,##0\ _k_n_-;\-* #,##0\ _k_n_-;_-* &quot;-&quot;\ _k_n_-;_-@_-"/>
    <numFmt numFmtId="44" formatCode="_-* #,##0.00\ &quot;kn&quot;_-;\-* #,##0.00\ &quot;kn&quot;_-;_-* &quot;-&quot;??\ &quot;kn&quot;_-;_-@_-"/>
    <numFmt numFmtId="43" formatCode="_-* #,##0.00\ _k_n_-;\-* #,##0.00\ _k_n_-;_-* &quot;-&quot;??\ _k_n_-;_-@_-"/>
    <numFmt numFmtId="164" formatCode="#,##0.00\ &quot;kn&quot;"/>
    <numFmt numFmtId="165" formatCode="#,##0.0"/>
    <numFmt numFmtId="166" formatCode="_-* #,##0.00_-;\-* #,##0.00_-;_-* &quot;-&quot;??_-;_-@_-"/>
    <numFmt numFmtId="167" formatCode="0.0"/>
    <numFmt numFmtId="168" formatCode="#,##0.00_ ;[Red]\-#,##0.00\ "/>
    <numFmt numFmtId="169" formatCode="_(* #,##0.00_);_(* \(#,##0.00\);_(* &quot;-&quot;??_);_(@_)"/>
    <numFmt numFmtId="170" formatCode="_-* #,##0\ "/>
    <numFmt numFmtId="171" formatCode="0;[Red]0"/>
    <numFmt numFmtId="172" formatCode="&quot;$&quot;#,##0_);\(&quot;$&quot;#,##0\)"/>
    <numFmt numFmtId="173" formatCode="_(&quot;$&quot;* #,##0.00_);_(&quot;$&quot;* \(#,##0.00\);_(&quot;$&quot;* &quot;-&quot;??_);_(@_)"/>
    <numFmt numFmtId="174" formatCode="_-* #,##0.00\ _k_n_-;\-* #,##0.00\ _k_n_-;_-* \-??\ _k_n_-;_-@_-"/>
    <numFmt numFmtId="175" formatCode="_(&quot;kn&quot;\ * #,##0.00_);_(&quot;kn&quot;\ * \(#,##0.00\);_(&quot;kn&quot;\ * &quot;-&quot;??_);_(@_)"/>
    <numFmt numFmtId="176" formatCode="#,##0.00&quot;      &quot;;\-#,##0.00&quot;      &quot;;&quot; -&quot;#&quot;      &quot;;@\ "/>
    <numFmt numFmtId="177" formatCode="[$-41A]General"/>
    <numFmt numFmtId="178" formatCode="#,##0.00\ [$kn-41A]"/>
    <numFmt numFmtId="179" formatCode="_-* #,##0.00\ _K_n_-;\-* #,##0.00\ _K_n_-;_-* &quot;-&quot;??\ _K_n_-;_-@_-"/>
    <numFmt numFmtId="180" formatCode="_(* #,##0.00_);_(* \(#,##0.00\);_(* \-??_);_(@_)"/>
    <numFmt numFmtId="181" formatCode="#,##0;\-#,##0;&quot;-&quot;"/>
    <numFmt numFmtId="182" formatCode="#,##0.00;\-#,##0.00;&quot;-&quot;"/>
    <numFmt numFmtId="183" formatCode="#,##0%;\-#,##0%;&quot;- &quot;"/>
    <numFmt numFmtId="184" formatCode="#,##0.0%;\-#,##0.0%;&quot;- &quot;"/>
    <numFmt numFmtId="185" formatCode="#,##0.00%;\-#,##0.00%;&quot;- &quot;"/>
    <numFmt numFmtId="186" formatCode="#,##0.0;\-#,##0.0;&quot;-&quot;"/>
    <numFmt numFmtId="187" formatCode="[$EUR]\ #,##0.00"/>
    <numFmt numFmtId="188" formatCode="0\."/>
    <numFmt numFmtId="189" formatCode="#,##0.000;\-#,##0.000;&quot;&quot;"/>
    <numFmt numFmtId="190" formatCode="_-* #,##0_-;\-* #,##0_-;_-* \-_-;_-@_-"/>
    <numFmt numFmtId="191" formatCode="_-* #,##0.00_-;\-* #,##0.00_-;_-* \-??_-;_-@_-"/>
    <numFmt numFmtId="192" formatCode="_([$€]* #,##0.00_);_([$€]* \(#,##0.00\);_([$€]* \-??_);_(@_)"/>
    <numFmt numFmtId="193" formatCode="_ [$€]\ * #,##0.00_ ;_ [$€]\ * \-#,##0.00_ ;_ [$€]\ * &quot;-&quot;??_ ;_ @_ "/>
    <numFmt numFmtId="194" formatCode="&quot;$&quot;#,##0;[Red]\-&quot;$&quot;#,##0"/>
    <numFmt numFmtId="195" formatCode="&quot;$&quot;#,##0.00;[Red]\-&quot;$&quot;#,##0.00"/>
    <numFmt numFmtId="196" formatCode="[Red]0%;[Red]\(0%\)"/>
    <numFmt numFmtId="197" formatCode="0%;\(0%\)"/>
    <numFmt numFmtId="198" formatCode="\ \ @"/>
    <numFmt numFmtId="199" formatCode="\ \ \ \ @"/>
    <numFmt numFmtId="200" formatCode="_-* #,##0\ _$_-;\-* #,##0\ _$_-;_-* &quot;-&quot;\ _$_-;_-@_-"/>
    <numFmt numFmtId="201" formatCode="_-&quot;ATS &quot;* #,##0_-;&quot;-ATS &quot;* #,##0_-;_-&quot;ATS &quot;* \-_-;_-@_-"/>
    <numFmt numFmtId="202" formatCode="_-&quot;ATS &quot;* #,##0.00_-;&quot;-ATS &quot;* #,##0.00_-;_-&quot;ATS &quot;* \-??_-;_-@_-"/>
    <numFmt numFmtId="203" formatCode="_-* #,##0.00\ [$€-1]_-;\-* #,##0.00\ [$€-1]_-;_-* &quot;-&quot;??\ [$€-1]_-;_-@_-"/>
    <numFmt numFmtId="204" formatCode="_-&quot;kn&quot;\ * #,##0.00_-;\-&quot;kn&quot;\ * #,##0.00_-;_-&quot;kn&quot;\ * &quot;-&quot;??_-;_-@_-"/>
    <numFmt numFmtId="205" formatCode="_-* #,##0.00\ [$€-1]_-;\-* #,##0.00\ [$€-1]_-;_-* &quot;-&quot;??\ [$€-1]_-"/>
    <numFmt numFmtId="206" formatCode="#,##0.00_ ;\-#,##0.00\ "/>
  </numFmts>
  <fonts count="169">
    <font>
      <sz val="10"/>
      <name val="Arial"/>
      <charset val="238"/>
    </font>
    <font>
      <sz val="11"/>
      <color theme="1"/>
      <name val="Calibri"/>
      <family val="2"/>
      <charset val="238"/>
      <scheme val="minor"/>
    </font>
    <font>
      <sz val="10"/>
      <name val="Arial"/>
      <family val="2"/>
      <charset val="238"/>
    </font>
    <font>
      <sz val="10"/>
      <name val="Arial"/>
      <family val="2"/>
      <charset val="238"/>
    </font>
    <font>
      <b/>
      <sz val="10"/>
      <name val="Arial"/>
      <family val="2"/>
      <charset val="238"/>
    </font>
    <font>
      <sz val="10"/>
      <name val="Arial"/>
      <family val="2"/>
    </font>
    <font>
      <b/>
      <sz val="12"/>
      <name val="Arial"/>
      <family val="2"/>
      <charset val="238"/>
    </font>
    <font>
      <i/>
      <sz val="10"/>
      <name val="Arial"/>
      <family val="2"/>
      <charset val="238"/>
    </font>
    <font>
      <sz val="8"/>
      <name val="Arial"/>
      <family val="2"/>
      <charset val="238"/>
    </font>
    <font>
      <b/>
      <u/>
      <sz val="10"/>
      <name val="Arial"/>
      <family val="2"/>
      <charset val="238"/>
    </font>
    <font>
      <sz val="10"/>
      <name val="Times New Roman"/>
      <family val="1"/>
      <charset val="238"/>
    </font>
    <font>
      <sz val="10"/>
      <color indexed="10"/>
      <name val="Arial"/>
      <family val="2"/>
      <charset val="238"/>
    </font>
    <font>
      <sz val="10"/>
      <color indexed="8"/>
      <name val="Arial"/>
      <family val="2"/>
      <charset val="238"/>
    </font>
    <font>
      <vertAlign val="superscript"/>
      <sz val="10"/>
      <name val="Arial"/>
      <family val="2"/>
      <charset val="238"/>
    </font>
    <font>
      <u/>
      <sz val="10"/>
      <name val="Arial"/>
      <family val="2"/>
      <charset val="238"/>
    </font>
    <font>
      <sz val="10"/>
      <name val="Arial"/>
      <family val="2"/>
      <charset val="238"/>
    </font>
    <font>
      <b/>
      <sz val="10"/>
      <color indexed="8"/>
      <name val="Arial"/>
      <family val="2"/>
      <charset val="238"/>
    </font>
    <font>
      <sz val="10"/>
      <name val="Helv"/>
    </font>
    <font>
      <sz val="10"/>
      <color indexed="10"/>
      <name val="Arial"/>
      <family val="2"/>
    </font>
    <font>
      <sz val="10"/>
      <name val="Arial CE"/>
      <family val="2"/>
      <charset val="238"/>
    </font>
    <font>
      <sz val="9"/>
      <name val="Arial"/>
      <family val="2"/>
      <charset val="238"/>
    </font>
    <font>
      <sz val="11"/>
      <name val="Arial"/>
      <family val="2"/>
      <charset val="238"/>
    </font>
    <font>
      <sz val="10"/>
      <name val="AvantArt_PP"/>
      <charset val="238"/>
    </font>
    <font>
      <b/>
      <sz val="11"/>
      <name val="Arial"/>
      <family val="2"/>
      <charset val="238"/>
    </font>
    <font>
      <b/>
      <sz val="8"/>
      <name val="Arial"/>
      <family val="2"/>
      <charset val="238"/>
    </font>
    <font>
      <b/>
      <sz val="9"/>
      <name val="Arial"/>
      <family val="2"/>
      <charset val="238"/>
    </font>
    <font>
      <sz val="12"/>
      <name val="Arial"/>
      <family val="2"/>
    </font>
    <font>
      <sz val="10"/>
      <name val="Arial CE"/>
      <charset val="238"/>
    </font>
    <font>
      <sz val="10"/>
      <name val="Helv"/>
      <family val="2"/>
    </font>
    <font>
      <sz val="11"/>
      <name val="Arial"/>
      <family val="2"/>
    </font>
    <font>
      <sz val="11"/>
      <name val="TopazFEF"/>
    </font>
    <font>
      <b/>
      <sz val="11"/>
      <color indexed="8"/>
      <name val="Calibri"/>
      <family val="2"/>
    </font>
    <font>
      <sz val="16"/>
      <name val="Arial"/>
      <family val="2"/>
      <charset val="238"/>
    </font>
    <font>
      <sz val="11"/>
      <color theme="1"/>
      <name val="Calibri"/>
      <family val="2"/>
      <charset val="238"/>
      <scheme val="minor"/>
    </font>
    <font>
      <sz val="10"/>
      <color rgb="FFFF0000"/>
      <name val="Arial"/>
      <family val="2"/>
      <charset val="238"/>
    </font>
    <font>
      <b/>
      <sz val="10"/>
      <color rgb="FFFF0000"/>
      <name val="Arial"/>
      <family val="2"/>
      <charset val="238"/>
    </font>
    <font>
      <sz val="10"/>
      <color theme="3" tint="0.39997558519241921"/>
      <name val="Arial"/>
      <family val="2"/>
      <charset val="238"/>
    </font>
    <font>
      <sz val="10"/>
      <color theme="1"/>
      <name val="Arial"/>
      <family val="2"/>
      <charset val="238"/>
    </font>
    <font>
      <b/>
      <sz val="10"/>
      <color theme="1"/>
      <name val="Arial"/>
      <family val="2"/>
      <charset val="238"/>
    </font>
    <font>
      <sz val="10"/>
      <color rgb="FF00B050"/>
      <name val="Arial"/>
      <family val="2"/>
      <charset val="238"/>
    </font>
    <font>
      <b/>
      <sz val="10"/>
      <color rgb="FF00B050"/>
      <name val="Arial"/>
      <family val="2"/>
      <charset val="238"/>
    </font>
    <font>
      <sz val="12"/>
      <color theme="1"/>
      <name val="Arial"/>
      <family val="2"/>
      <charset val="238"/>
    </font>
    <font>
      <sz val="10"/>
      <color rgb="FFFFC000"/>
      <name val="Arial"/>
      <family val="2"/>
      <charset val="238"/>
    </font>
    <font>
      <sz val="11"/>
      <color rgb="FFFFC000"/>
      <name val="Arial"/>
      <family val="2"/>
      <charset val="238"/>
    </font>
    <font>
      <sz val="8"/>
      <color rgb="FFFF0000"/>
      <name val="Arial"/>
      <family val="2"/>
      <charset val="238"/>
    </font>
    <font>
      <sz val="11"/>
      <color rgb="FFFF0000"/>
      <name val="Arial"/>
      <family val="2"/>
      <charset val="238"/>
    </font>
    <font>
      <sz val="8"/>
      <color rgb="FF00B050"/>
      <name val="Arial"/>
      <family val="2"/>
      <charset val="238"/>
    </font>
    <font>
      <b/>
      <sz val="8"/>
      <color rgb="FFFF0000"/>
      <name val="Arial"/>
      <family val="2"/>
      <charset val="238"/>
    </font>
    <font>
      <b/>
      <sz val="11"/>
      <color rgb="FFFF0000"/>
      <name val="Arial"/>
      <family val="2"/>
      <charset val="238"/>
    </font>
    <font>
      <sz val="10"/>
      <color theme="3"/>
      <name val="Arial"/>
      <family val="2"/>
      <charset val="238"/>
    </font>
    <font>
      <sz val="9"/>
      <color theme="0" tint="-0.34998626667073579"/>
      <name val="Arial"/>
      <family val="2"/>
      <charset val="238"/>
    </font>
    <font>
      <sz val="10"/>
      <color rgb="FF000000"/>
      <name val="Arial"/>
      <family val="2"/>
      <charset val="238"/>
    </font>
    <font>
      <sz val="9"/>
      <color theme="1"/>
      <name val="Arial"/>
      <family val="2"/>
      <charset val="238"/>
    </font>
    <font>
      <b/>
      <u/>
      <sz val="10"/>
      <color rgb="FFFF0000"/>
      <name val="Arial"/>
      <family val="2"/>
      <charset val="238"/>
    </font>
    <font>
      <u/>
      <sz val="10"/>
      <color rgb="FFFF0000"/>
      <name val="Arial"/>
      <family val="2"/>
      <charset val="238"/>
    </font>
    <font>
      <sz val="10"/>
      <name val="Arial"/>
      <family val="2"/>
      <charset val="238"/>
    </font>
    <font>
      <sz val="11"/>
      <color indexed="8"/>
      <name val="Calibri"/>
      <family val="2"/>
      <charset val="238"/>
    </font>
    <font>
      <b/>
      <sz val="18"/>
      <color indexed="56"/>
      <name val="Cambria"/>
      <family val="2"/>
      <charset val="238"/>
    </font>
    <font>
      <sz val="11"/>
      <color indexed="17"/>
      <name val="Calibri"/>
      <family val="2"/>
      <charset val="238"/>
    </font>
    <font>
      <b/>
      <sz val="11"/>
      <color indexed="63"/>
      <name val="Calibri"/>
      <family val="2"/>
      <charset val="238"/>
    </font>
    <font>
      <sz val="11"/>
      <color indexed="10"/>
      <name val="Calibri"/>
      <family val="2"/>
      <charset val="238"/>
    </font>
    <font>
      <sz val="12"/>
      <name val="Arial"/>
      <family val="2"/>
      <charset val="238"/>
    </font>
    <font>
      <sz val="10"/>
      <name val="Times New Roman CE"/>
      <family val="1"/>
      <charset val="238"/>
    </font>
    <font>
      <sz val="12"/>
      <name val="Times New Roman CE"/>
      <family val="1"/>
      <charset val="238"/>
    </font>
    <font>
      <sz val="10"/>
      <color indexed="8"/>
      <name val="Arial CE"/>
      <charset val="238"/>
    </font>
    <font>
      <sz val="11"/>
      <color indexed="8"/>
      <name val="Calibri"/>
      <family val="2"/>
    </font>
    <font>
      <sz val="11"/>
      <name val="Times New Roman"/>
      <family val="1"/>
      <charset val="238"/>
    </font>
    <font>
      <sz val="11"/>
      <color indexed="9"/>
      <name val="Calibri"/>
      <family val="2"/>
    </font>
    <font>
      <b/>
      <sz val="11"/>
      <color indexed="63"/>
      <name val="Calibri"/>
      <family val="2"/>
    </font>
    <font>
      <b/>
      <sz val="11"/>
      <color indexed="52"/>
      <name val="Calibri"/>
      <family val="2"/>
    </font>
    <font>
      <sz val="11"/>
      <color indexed="62"/>
      <name val="Calibri"/>
      <family val="2"/>
    </font>
    <font>
      <i/>
      <sz val="11"/>
      <color indexed="23"/>
      <name val="Calibri"/>
      <family val="2"/>
    </font>
    <font>
      <sz val="11"/>
      <color indexed="17"/>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2"/>
      <color indexed="8"/>
      <name val="Calibri"/>
      <family val="2"/>
      <charset val="238"/>
    </font>
    <font>
      <sz val="11"/>
      <color indexed="9"/>
      <name val="Calibri"/>
      <family val="2"/>
      <charset val="238"/>
    </font>
    <font>
      <u/>
      <sz val="10"/>
      <color indexed="12"/>
      <name val="Arial"/>
      <family val="2"/>
      <charset val="238"/>
    </font>
    <font>
      <b/>
      <sz val="11"/>
      <color indexed="52"/>
      <name val="Calibri"/>
      <family val="2"/>
      <charset val="238"/>
    </font>
    <font>
      <sz val="11"/>
      <color indexed="20"/>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sz val="11"/>
      <color indexed="52"/>
      <name val="Calibri"/>
      <family val="2"/>
      <charset val="238"/>
    </font>
    <font>
      <b/>
      <sz val="11"/>
      <color indexed="9"/>
      <name val="Calibri"/>
      <family val="2"/>
      <charset val="238"/>
    </font>
    <font>
      <i/>
      <sz val="11"/>
      <color indexed="23"/>
      <name val="Calibri"/>
      <family val="2"/>
      <charset val="238"/>
    </font>
    <font>
      <b/>
      <sz val="11"/>
      <color indexed="8"/>
      <name val="Calibri"/>
      <family val="2"/>
      <charset val="238"/>
    </font>
    <font>
      <sz val="11"/>
      <color indexed="62"/>
      <name val="Calibri"/>
      <family val="2"/>
      <charset val="238"/>
    </font>
    <font>
      <sz val="10"/>
      <name val="AvantGarde Md BT"/>
      <family val="2"/>
      <charset val="238"/>
    </font>
    <font>
      <sz val="11"/>
      <name val="Times New Roman CE"/>
      <charset val="238"/>
    </font>
    <font>
      <sz val="11"/>
      <name val="7_Futura"/>
    </font>
    <font>
      <sz val="10"/>
      <name val="Helv"/>
      <charset val="204"/>
    </font>
    <font>
      <sz val="10"/>
      <color indexed="9"/>
      <name val="Arial"/>
      <family val="2"/>
      <charset val="238"/>
    </font>
    <font>
      <sz val="10"/>
      <color indexed="22"/>
      <name val="Arial"/>
      <family val="2"/>
      <charset val="238"/>
    </font>
    <font>
      <sz val="10"/>
      <color indexed="8"/>
      <name val="Sans"/>
    </font>
    <font>
      <sz val="12"/>
      <name val="Tms Rmn"/>
    </font>
    <font>
      <sz val="10"/>
      <color indexed="20"/>
      <name val="Arial"/>
      <family val="2"/>
      <charset val="238"/>
    </font>
    <font>
      <b/>
      <sz val="11"/>
      <color indexed="60"/>
      <name val="Calibri"/>
      <family val="2"/>
    </font>
    <font>
      <b/>
      <sz val="10"/>
      <name val="MS Sans Serif"/>
      <family val="2"/>
      <charset val="238"/>
    </font>
    <font>
      <sz val="10"/>
      <color indexed="8"/>
      <name val="Arial"/>
      <family val="2"/>
    </font>
    <font>
      <b/>
      <sz val="10"/>
      <color indexed="52"/>
      <name val="Arial"/>
      <family val="2"/>
      <charset val="238"/>
    </font>
    <font>
      <b/>
      <sz val="10"/>
      <color indexed="22"/>
      <name val="Arial"/>
      <family val="2"/>
      <charset val="238"/>
    </font>
    <font>
      <sz val="10"/>
      <name val="Mangal"/>
      <family val="2"/>
      <charset val="238"/>
    </font>
    <font>
      <sz val="10"/>
      <color indexed="0"/>
      <name val="MS Sans Serif"/>
      <family val="2"/>
      <charset val="238"/>
    </font>
    <font>
      <sz val="10"/>
      <color indexed="12"/>
      <name val="Arial"/>
      <family val="2"/>
    </font>
    <font>
      <i/>
      <sz val="10"/>
      <color indexed="23"/>
      <name val="Arial"/>
      <family val="2"/>
      <charset val="238"/>
    </font>
    <font>
      <sz val="10"/>
      <color indexed="17"/>
      <name val="Arial"/>
      <family val="2"/>
      <charset val="238"/>
    </font>
    <font>
      <sz val="8"/>
      <name val="Arial"/>
      <family val="2"/>
    </font>
    <font>
      <b/>
      <sz val="12"/>
      <name val="Arial"/>
      <family val="2"/>
    </font>
    <font>
      <b/>
      <sz val="15"/>
      <color indexed="56"/>
      <name val="Arial"/>
      <family val="2"/>
      <charset val="238"/>
    </font>
    <font>
      <b/>
      <sz val="13"/>
      <color indexed="56"/>
      <name val="Arial"/>
      <family val="2"/>
      <charset val="238"/>
    </font>
    <font>
      <b/>
      <sz val="11"/>
      <color indexed="56"/>
      <name val="Arial"/>
      <family val="2"/>
      <charset val="238"/>
    </font>
    <font>
      <sz val="10"/>
      <color indexed="62"/>
      <name val="Arial"/>
      <family val="2"/>
      <charset val="238"/>
    </font>
    <font>
      <b/>
      <sz val="10"/>
      <color indexed="63"/>
      <name val="Arial"/>
      <family val="2"/>
      <charset val="238"/>
    </font>
    <font>
      <sz val="10"/>
      <name val="Futura Bk L2"/>
      <family val="2"/>
      <charset val="238"/>
    </font>
    <font>
      <sz val="10"/>
      <color indexed="14"/>
      <name val="Arial"/>
      <family val="2"/>
    </font>
    <font>
      <sz val="10"/>
      <color indexed="52"/>
      <name val="Arial"/>
      <family val="2"/>
      <charset val="238"/>
    </font>
    <font>
      <sz val="14"/>
      <name val="Futura Bk L2"/>
      <family val="2"/>
      <charset val="238"/>
    </font>
    <font>
      <sz val="10"/>
      <color indexed="60"/>
      <name val="Arial"/>
      <family val="2"/>
      <charset val="238"/>
    </font>
    <font>
      <sz val="8"/>
      <name val="Arial Narrow"/>
      <family val="2"/>
      <charset val="238"/>
    </font>
    <font>
      <sz val="10"/>
      <name val="MS Sans Serif"/>
      <family val="2"/>
      <charset val="238"/>
    </font>
    <font>
      <sz val="10"/>
      <name val="ElegaGarmnd BT"/>
      <family val="1"/>
    </font>
    <font>
      <sz val="11"/>
      <color indexed="8"/>
      <name val="Arial"/>
      <family val="2"/>
    </font>
    <font>
      <sz val="10"/>
      <name val="Myriad Pro"/>
      <family val="2"/>
    </font>
    <font>
      <sz val="11"/>
      <color indexed="8"/>
      <name val="Trebuchet MS"/>
      <family val="2"/>
      <charset val="238"/>
    </font>
    <font>
      <sz val="10"/>
      <color indexed="8"/>
      <name val="Vinci Sans"/>
      <family val="2"/>
      <charset val="238"/>
    </font>
    <font>
      <sz val="11"/>
      <name val="Arial CE"/>
      <charset val="238"/>
    </font>
    <font>
      <b/>
      <sz val="10"/>
      <color indexed="9"/>
      <name val="Arial"/>
      <family val="2"/>
      <charset val="238"/>
    </font>
    <font>
      <b/>
      <sz val="12"/>
      <name val="Futura Bk L2"/>
      <family val="2"/>
      <charset val="238"/>
    </font>
    <font>
      <b/>
      <sz val="18"/>
      <color indexed="62"/>
      <name val="Cambria"/>
      <family val="2"/>
      <charset val="238"/>
    </font>
    <font>
      <sz val="10"/>
      <color indexed="8"/>
      <name val="Arial CE"/>
      <family val="2"/>
      <charset val="238"/>
    </font>
    <font>
      <sz val="10"/>
      <name val="Helv"/>
      <charset val="238"/>
    </font>
    <font>
      <sz val="10"/>
      <name val="Tms Rmn"/>
      <charset val="238"/>
    </font>
    <font>
      <b/>
      <sz val="18"/>
      <color indexed="48"/>
      <name val="Cambria"/>
      <family val="2"/>
    </font>
    <font>
      <b/>
      <sz val="15"/>
      <color indexed="48"/>
      <name val="Calibri"/>
      <family val="2"/>
    </font>
    <font>
      <b/>
      <sz val="13"/>
      <color indexed="48"/>
      <name val="Calibri"/>
      <family val="2"/>
    </font>
    <font>
      <b/>
      <sz val="11"/>
      <color indexed="48"/>
      <name val="Calibri"/>
      <family val="2"/>
    </font>
    <font>
      <sz val="11"/>
      <color indexed="60"/>
      <name val="Calibri"/>
      <family val="2"/>
    </font>
    <font>
      <u/>
      <sz val="8"/>
      <color indexed="36"/>
      <name val="Arial"/>
      <family val="2"/>
      <charset val="238"/>
    </font>
    <font>
      <b/>
      <sz val="18"/>
      <color indexed="56"/>
      <name val="Cambria"/>
      <family val="1"/>
      <charset val="238"/>
    </font>
    <font>
      <sz val="11"/>
      <color rgb="FF006100"/>
      <name val="Calibri"/>
      <family val="2"/>
      <charset val="238"/>
    </font>
    <font>
      <sz val="11"/>
      <color rgb="FF000000"/>
      <name val="Calibri"/>
      <family val="2"/>
      <charset val="238"/>
    </font>
    <font>
      <u/>
      <sz val="10"/>
      <color theme="10"/>
      <name val="AvantGarde Md BT"/>
      <family val="2"/>
      <charset val="238"/>
    </font>
    <font>
      <b/>
      <sz val="11"/>
      <color rgb="FF3F3F3F"/>
      <name val="Calibri"/>
      <family val="2"/>
      <charset val="238"/>
    </font>
    <font>
      <b/>
      <sz val="11"/>
      <color rgb="FFFA7D00"/>
      <name val="Calibri"/>
      <family val="2"/>
      <charset val="238"/>
    </font>
    <font>
      <sz val="11"/>
      <color rgb="FF9C0006"/>
      <name val="Calibri"/>
      <family val="2"/>
      <charset val="238"/>
    </font>
    <font>
      <b/>
      <sz val="15"/>
      <color theme="3"/>
      <name val="Calibri"/>
      <family val="2"/>
      <charset val="238"/>
    </font>
    <font>
      <sz val="18"/>
      <color theme="3"/>
      <name val="Cambria"/>
      <family val="2"/>
      <charset val="238"/>
      <scheme val="major"/>
    </font>
    <font>
      <b/>
      <sz val="18"/>
      <color theme="3"/>
      <name val="Cambria"/>
      <family val="2"/>
      <charset val="238"/>
    </font>
    <font>
      <b/>
      <sz val="13"/>
      <color theme="3"/>
      <name val="Calibri"/>
      <family val="2"/>
      <charset val="238"/>
    </font>
    <font>
      <b/>
      <sz val="11"/>
      <color theme="3"/>
      <name val="Calibri"/>
      <family val="2"/>
      <charset val="238"/>
    </font>
    <font>
      <sz val="11"/>
      <color rgb="FF9C6500"/>
      <name val="Calibri"/>
      <family val="2"/>
      <charset val="238"/>
    </font>
    <font>
      <sz val="12"/>
      <color theme="1"/>
      <name val="Calibri"/>
      <family val="2"/>
      <charset val="238"/>
      <scheme val="minor"/>
    </font>
    <font>
      <sz val="11"/>
      <color theme="1"/>
      <name val="Calibri"/>
      <family val="2"/>
      <scheme val="minor"/>
    </font>
    <font>
      <sz val="11"/>
      <color rgb="FFFA7D00"/>
      <name val="Calibri"/>
      <family val="2"/>
      <charset val="238"/>
    </font>
    <font>
      <i/>
      <sz val="11"/>
      <color rgb="FF7F7F7F"/>
      <name val="Calibri"/>
      <family val="2"/>
      <charset val="238"/>
    </font>
    <font>
      <sz val="11"/>
      <color rgb="FF3F3F76"/>
      <name val="Calibri"/>
      <family val="2"/>
      <charset val="238"/>
    </font>
    <font>
      <sz val="10"/>
      <name val="CRO_Swiss-Normal"/>
    </font>
    <font>
      <sz val="14"/>
      <color indexed="9"/>
      <name val="Arial"/>
      <family val="2"/>
      <charset val="238"/>
    </font>
    <font>
      <sz val="11"/>
      <color rgb="FF00B050"/>
      <name val="Arial"/>
      <family val="2"/>
      <charset val="238"/>
    </font>
    <font>
      <b/>
      <sz val="11"/>
      <color indexed="8"/>
      <name val="Arial"/>
      <family val="2"/>
      <charset val="238"/>
    </font>
    <font>
      <b/>
      <sz val="7"/>
      <name val="Arial"/>
      <family val="2"/>
      <charset val="238"/>
    </font>
  </fonts>
  <fills count="99">
    <fill>
      <patternFill patternType="none"/>
    </fill>
    <fill>
      <patternFill patternType="gray125"/>
    </fill>
    <fill>
      <patternFill patternType="solid">
        <fgColor indexed="55"/>
        <bgColor indexed="64"/>
      </patternFill>
    </fill>
    <fill>
      <patternFill patternType="solid">
        <fgColor indexed="22"/>
        <bgColor indexed="64"/>
      </patternFill>
    </fill>
    <fill>
      <patternFill patternType="solid">
        <fgColor indexed="43"/>
        <bgColor indexed="64"/>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FFFFCC"/>
      </patternFill>
    </fill>
    <fill>
      <patternFill patternType="solid">
        <fgColor theme="4" tint="0.59999389629810485"/>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31"/>
        <bgColor indexed="44"/>
      </patternFill>
    </fill>
    <fill>
      <patternFill patternType="solid">
        <fgColor indexed="45"/>
        <bgColor indexed="46"/>
      </patternFill>
    </fill>
    <fill>
      <patternFill patternType="solid">
        <fgColor indexed="42"/>
        <bgColor indexed="27"/>
      </patternFill>
    </fill>
    <fill>
      <patternFill patternType="solid">
        <fgColor indexed="46"/>
        <bgColor indexed="45"/>
      </patternFill>
    </fill>
    <fill>
      <patternFill patternType="solid">
        <fgColor indexed="41"/>
        <bgColor indexed="44"/>
      </patternFill>
    </fill>
    <fill>
      <patternFill patternType="solid">
        <fgColor indexed="27"/>
        <bgColor indexed="42"/>
      </patternFill>
    </fill>
    <fill>
      <patternFill patternType="solid">
        <fgColor indexed="44"/>
      </patternFill>
    </fill>
    <fill>
      <patternFill patternType="solid">
        <fgColor indexed="29"/>
      </patternFill>
    </fill>
    <fill>
      <patternFill patternType="solid">
        <fgColor indexed="26"/>
      </patternFill>
    </fill>
    <fill>
      <patternFill patternType="solid">
        <fgColor indexed="47"/>
        <bgColor indexed="64"/>
      </patternFill>
    </fill>
    <fill>
      <patternFill patternType="solid">
        <fgColor indexed="11"/>
      </patternFill>
    </fill>
    <fill>
      <patternFill patternType="solid">
        <fgColor indexed="51"/>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19"/>
        <bgColor indexed="55"/>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60"/>
        <bgColor indexed="25"/>
      </patternFill>
    </fill>
    <fill>
      <patternFill patternType="solid">
        <fgColor indexed="62"/>
      </patternFill>
    </fill>
    <fill>
      <patternFill patternType="solid">
        <fgColor indexed="31"/>
        <bgColor indexed="31"/>
      </patternFill>
    </fill>
    <fill>
      <patternFill patternType="solid">
        <fgColor indexed="22"/>
        <bgColor indexed="22"/>
      </patternFill>
    </fill>
    <fill>
      <patternFill patternType="solid">
        <fgColor indexed="49"/>
        <bgColor indexed="49"/>
      </patternFill>
    </fill>
    <fill>
      <patternFill patternType="solid">
        <fgColor indexed="10"/>
      </patternFill>
    </fill>
    <fill>
      <patternFill patternType="solid">
        <fgColor indexed="47"/>
        <bgColor indexed="47"/>
      </patternFill>
    </fill>
    <fill>
      <patternFill patternType="solid">
        <fgColor indexed="29"/>
        <bgColor indexed="29"/>
      </patternFill>
    </fill>
    <fill>
      <patternFill patternType="solid">
        <fgColor indexed="57"/>
      </patternFill>
    </fill>
    <fill>
      <patternFill patternType="solid">
        <fgColor indexed="26"/>
        <bgColor indexed="26"/>
      </patternFill>
    </fill>
    <fill>
      <patternFill patternType="solid">
        <fgColor indexed="43"/>
        <bgColor indexed="43"/>
      </patternFill>
    </fill>
    <fill>
      <patternFill patternType="solid">
        <fgColor indexed="27"/>
        <bgColor indexed="27"/>
      </patternFill>
    </fill>
    <fill>
      <patternFill patternType="solid">
        <fgColor indexed="44"/>
        <bgColor indexed="44"/>
      </patternFill>
    </fill>
    <fill>
      <patternFill patternType="solid">
        <fgColor indexed="53"/>
      </patternFill>
    </fill>
    <fill>
      <patternFill patternType="solid">
        <fgColor indexed="62"/>
        <bgColor indexed="48"/>
      </patternFill>
    </fill>
    <fill>
      <patternFill patternType="solid">
        <fgColor indexed="10"/>
        <bgColor indexed="16"/>
      </patternFill>
    </fill>
    <fill>
      <patternFill patternType="solid">
        <fgColor indexed="54"/>
        <bgColor indexed="63"/>
      </patternFill>
    </fill>
    <fill>
      <patternFill patternType="solid">
        <fgColor indexed="25"/>
        <bgColor indexed="60"/>
      </patternFill>
    </fill>
    <fill>
      <patternFill patternType="solid">
        <fgColor indexed="22"/>
      </patternFill>
    </fill>
    <fill>
      <patternFill patternType="solid">
        <fgColor indexed="22"/>
        <bgColor indexed="31"/>
      </patternFill>
    </fill>
    <fill>
      <patternFill patternType="solid">
        <fgColor indexed="26"/>
        <bgColor indexed="64"/>
      </patternFill>
    </fill>
    <fill>
      <patternFill patternType="solid">
        <fgColor indexed="55"/>
      </patternFill>
    </fill>
    <fill>
      <patternFill patternType="lightUp">
        <fgColor indexed="9"/>
        <bgColor indexed="49"/>
      </patternFill>
    </fill>
    <fill>
      <patternFill patternType="lightUp">
        <fgColor indexed="9"/>
        <bgColor indexed="10"/>
      </patternFill>
    </fill>
    <fill>
      <patternFill patternType="lightUp">
        <fgColor indexed="9"/>
        <bgColor indexed="57"/>
      </patternFill>
    </fill>
    <fill>
      <patternFill patternType="solid">
        <fgColor indexed="26"/>
        <bgColor indexed="43"/>
      </patternFill>
    </fill>
    <fill>
      <patternFill patternType="solid">
        <fgColor indexed="27"/>
        <bgColor indexed="41"/>
      </patternFill>
    </fill>
    <fill>
      <patternFill patternType="solid">
        <fgColor indexed="55"/>
        <bgColor indexed="23"/>
      </patternFill>
    </fill>
    <fill>
      <patternFill patternType="solid">
        <fgColor theme="4" tint="0.79989013336588644"/>
        <bgColor indexed="64"/>
      </patternFill>
    </fill>
    <fill>
      <patternFill patternType="solid">
        <fgColor theme="5" tint="0.79989013336588644"/>
        <bgColor indexed="64"/>
      </patternFill>
    </fill>
    <fill>
      <patternFill patternType="solid">
        <fgColor theme="6" tint="0.79989013336588644"/>
        <bgColor indexed="64"/>
      </patternFill>
    </fill>
    <fill>
      <patternFill patternType="solid">
        <fgColor theme="7" tint="0.79989013336588644"/>
        <bgColor indexed="64"/>
      </patternFill>
    </fill>
    <fill>
      <patternFill patternType="solid">
        <fgColor theme="8" tint="0.79989013336588644"/>
        <bgColor indexed="64"/>
      </patternFill>
    </fill>
    <fill>
      <patternFill patternType="solid">
        <fgColor theme="9" tint="0.79989013336588644"/>
        <bgColor indexed="64"/>
      </patternFill>
    </fill>
    <fill>
      <patternFill patternType="solid">
        <fgColor theme="4" tint="0.59990234076967686"/>
        <bgColor indexed="64"/>
      </patternFill>
    </fill>
    <fill>
      <patternFill patternType="solid">
        <fgColor theme="5" tint="0.59990234076967686"/>
        <bgColor indexed="64"/>
      </patternFill>
    </fill>
    <fill>
      <patternFill patternType="solid">
        <fgColor theme="6" tint="0.59990234076967686"/>
        <bgColor indexed="64"/>
      </patternFill>
    </fill>
    <fill>
      <patternFill patternType="solid">
        <fgColor theme="7" tint="0.59990234076967686"/>
        <bgColor indexed="64"/>
      </patternFill>
    </fill>
    <fill>
      <patternFill patternType="solid">
        <fgColor theme="8" tint="0.59990234076967686"/>
        <bgColor indexed="64"/>
      </patternFill>
    </fill>
    <fill>
      <patternFill patternType="solid">
        <fgColor theme="9" tint="0.599902340769676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s>
  <borders count="37">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diagonal/>
    </border>
    <border>
      <left/>
      <right/>
      <top/>
      <bottom style="double">
        <color indexed="64"/>
      </bottom>
      <diagonal/>
    </border>
    <border>
      <left/>
      <right/>
      <top style="double">
        <color indexed="64"/>
      </top>
      <bottom style="double">
        <color indexed="64"/>
      </bottom>
      <diagonal/>
    </border>
    <border>
      <left/>
      <right/>
      <top style="thin">
        <color indexed="64"/>
      </top>
      <bottom style="medium">
        <color indexed="64"/>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top style="hair">
        <color indexed="8"/>
      </top>
      <bottom style="hair">
        <color indexed="8"/>
      </bottom>
      <diagonal/>
    </border>
    <border>
      <left/>
      <right/>
      <top/>
      <bottom style="double">
        <color indexed="60"/>
      </bottom>
      <diagonal/>
    </border>
    <border>
      <left/>
      <right/>
      <top/>
      <bottom style="thick">
        <color theme="4" tint="0.49989318521683401"/>
      </bottom>
      <diagonal/>
    </border>
  </borders>
  <cellStyleXfs count="2049">
    <xf numFmtId="0" fontId="0" fillId="0" borderId="0"/>
    <xf numFmtId="43" fontId="2" fillId="0" borderId="0" applyFont="0" applyFill="0" applyBorder="0" applyAlignment="0" applyProtection="0"/>
    <xf numFmtId="43" fontId="3" fillId="0" borderId="0" applyFont="0" applyFill="0" applyBorder="0" applyAlignment="0" applyProtection="0"/>
    <xf numFmtId="43" fontId="1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6" fontId="2" fillId="0" borderId="0" applyFont="0" applyFill="0" applyBorder="0" applyAlignment="0" applyProtection="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15" fillId="0" borderId="0"/>
    <xf numFmtId="0"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27" fillId="0" borderId="0"/>
    <xf numFmtId="0" fontId="30" fillId="0" borderId="0" applyProtection="0">
      <alignment horizontal="left" vertical="top"/>
    </xf>
    <xf numFmtId="0" fontId="27" fillId="0" borderId="0"/>
    <xf numFmtId="0" fontId="2" fillId="0" borderId="0"/>
    <xf numFmtId="0" fontId="33" fillId="0" borderId="0"/>
    <xf numFmtId="0" fontId="3" fillId="0" borderId="0"/>
    <xf numFmtId="0" fontId="3" fillId="0" borderId="0" applyNumberFormat="0" applyFont="0" applyFill="0" applyBorder="0" applyAlignment="0" applyProtection="0">
      <alignment vertical="top"/>
    </xf>
    <xf numFmtId="0" fontId="3" fillId="0" borderId="0"/>
    <xf numFmtId="0" fontId="28" fillId="0" borderId="0"/>
    <xf numFmtId="0" fontId="3" fillId="0" borderId="0"/>
    <xf numFmtId="0" fontId="17" fillId="0" borderId="0"/>
    <xf numFmtId="0" fontId="1" fillId="11" borderId="0" applyNumberFormat="0" applyBorder="0" applyAlignment="0" applyProtection="0"/>
    <xf numFmtId="0" fontId="55" fillId="0" borderId="0"/>
    <xf numFmtId="0" fontId="138" fillId="0" borderId="0"/>
    <xf numFmtId="0" fontId="5" fillId="0" borderId="0"/>
    <xf numFmtId="0" fontId="3" fillId="0" borderId="0"/>
    <xf numFmtId="0" fontId="98" fillId="0" borderId="0"/>
    <xf numFmtId="0" fontId="98" fillId="0" borderId="0"/>
    <xf numFmtId="0" fontId="17" fillId="0" borderId="0"/>
    <xf numFmtId="0" fontId="17" fillId="0" borderId="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65" fillId="12" borderId="0" applyNumberFormat="0" applyBorder="0" applyAlignment="0" applyProtection="0"/>
    <xf numFmtId="0" fontId="65" fillId="18" borderId="0" applyNumberFormat="0" applyBorder="0" applyAlignment="0" applyProtection="0"/>
    <xf numFmtId="0" fontId="65" fillId="13" borderId="0" applyNumberFormat="0" applyBorder="0" applyAlignment="0" applyProtection="0"/>
    <xf numFmtId="0" fontId="65" fillId="19" borderId="0" applyNumberFormat="0" applyBorder="0" applyAlignment="0" applyProtection="0"/>
    <xf numFmtId="0" fontId="65" fillId="14" borderId="0" applyNumberFormat="0" applyBorder="0" applyAlignment="0" applyProtection="0"/>
    <xf numFmtId="0" fontId="65" fillId="20" borderId="0" applyNumberFormat="0" applyBorder="0" applyAlignment="0" applyProtection="0"/>
    <xf numFmtId="0" fontId="65" fillId="15" borderId="0" applyNumberFormat="0" applyBorder="0" applyAlignment="0" applyProtection="0"/>
    <xf numFmtId="0" fontId="65" fillId="21" borderId="0" applyNumberFormat="0" applyBorder="0" applyAlignment="0" applyProtection="0"/>
    <xf numFmtId="0" fontId="65" fillId="16" borderId="0" applyNumberFormat="0" applyBorder="0" applyAlignment="0" applyProtection="0"/>
    <xf numFmtId="0" fontId="65" fillId="22" borderId="0" applyNumberFormat="0" applyBorder="0" applyAlignment="0" applyProtection="0"/>
    <xf numFmtId="0" fontId="65" fillId="17" borderId="0" applyNumberFormat="0" applyBorder="0" applyAlignment="0" applyProtection="0"/>
    <xf numFmtId="0" fontId="65" fillId="2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12"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12" borderId="0" applyNumberFormat="0" applyBorder="0" applyAlignment="0" applyProtection="0"/>
    <xf numFmtId="0" fontId="56" fillId="70"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13"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13" borderId="0" applyNumberFormat="0" applyBorder="0" applyAlignment="0" applyProtection="0"/>
    <xf numFmtId="0" fontId="56" fillId="71"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14"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14" borderId="0" applyNumberFormat="0" applyBorder="0" applyAlignment="0" applyProtection="0"/>
    <xf numFmtId="0" fontId="56" fillId="72"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5"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5" borderId="0" applyNumberFormat="0" applyBorder="0" applyAlignment="0" applyProtection="0"/>
    <xf numFmtId="0" fontId="56" fillId="73"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74"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17"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17" borderId="0" applyNumberFormat="0" applyBorder="0" applyAlignment="0" applyProtection="0"/>
    <xf numFmtId="0" fontId="56" fillId="75"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8" borderId="0" applyNumberFormat="0" applyBorder="0" applyAlignment="0" applyProtection="0"/>
    <xf numFmtId="0" fontId="12" fillId="15" borderId="0" applyNumberFormat="0" applyBorder="0" applyAlignment="0" applyProtection="0"/>
    <xf numFmtId="0" fontId="12" fillId="24" borderId="0" applyNumberFormat="0" applyBorder="0" applyAlignment="0" applyProtection="0"/>
    <xf numFmtId="0" fontId="12" fillId="29"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15" borderId="0" applyNumberFormat="0" applyBorder="0" applyAlignment="0" applyProtection="0"/>
    <xf numFmtId="0" fontId="56" fillId="24" borderId="0" applyNumberFormat="0" applyBorder="0" applyAlignment="0" applyProtection="0"/>
    <xf numFmtId="0" fontId="56" fillId="29"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65" fillId="24" borderId="0" applyNumberFormat="0" applyBorder="0" applyAlignment="0" applyProtection="0"/>
    <xf numFmtId="0" fontId="65" fillId="30" borderId="0" applyNumberFormat="0" applyBorder="0" applyAlignment="0" applyProtection="0"/>
    <xf numFmtId="0" fontId="65" fillId="25" borderId="0" applyNumberFormat="0" applyBorder="0" applyAlignment="0" applyProtection="0"/>
    <xf numFmtId="0" fontId="65" fillId="31" borderId="0" applyNumberFormat="0" applyBorder="0" applyAlignment="0" applyProtection="0"/>
    <xf numFmtId="0" fontId="65" fillId="28" borderId="0" applyNumberFormat="0" applyBorder="0" applyAlignment="0" applyProtection="0"/>
    <xf numFmtId="0" fontId="65" fillId="32" borderId="0" applyNumberFormat="0" applyBorder="0" applyAlignment="0" applyProtection="0"/>
    <xf numFmtId="0" fontId="65" fillId="15" borderId="0" applyNumberFormat="0" applyBorder="0" applyAlignment="0" applyProtection="0"/>
    <xf numFmtId="0" fontId="65" fillId="21" borderId="0" applyNumberFormat="0" applyBorder="0" applyAlignment="0" applyProtection="0"/>
    <xf numFmtId="0" fontId="65" fillId="24" borderId="0" applyNumberFormat="0" applyBorder="0" applyAlignment="0" applyProtection="0"/>
    <xf numFmtId="0" fontId="65" fillId="30" borderId="0" applyNumberFormat="0" applyBorder="0" applyAlignment="0" applyProtection="0"/>
    <xf numFmtId="0" fontId="65" fillId="29" borderId="0" applyNumberFormat="0" applyBorder="0" applyAlignment="0" applyProtection="0"/>
    <xf numFmtId="0" fontId="65" fillId="33" borderId="0" applyNumberFormat="0" applyBorder="0" applyAlignment="0" applyProtection="0"/>
    <xf numFmtId="0" fontId="56" fillId="24" borderId="0" applyNumberFormat="0" applyBorder="0" applyAlignment="0" applyProtection="0"/>
    <xf numFmtId="0" fontId="1" fillId="11" borderId="0" applyNumberFormat="0" applyBorder="0" applyAlignment="0" applyProtection="0"/>
    <xf numFmtId="0" fontId="56" fillId="16" borderId="0" applyNumberFormat="0" applyBorder="0" applyAlignment="0" applyProtection="0"/>
    <xf numFmtId="0" fontId="56" fillId="76"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77"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28"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28" borderId="0" applyNumberFormat="0" applyBorder="0" applyAlignment="0" applyProtection="0"/>
    <xf numFmtId="0" fontId="56" fillId="78"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15"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15" borderId="0" applyNumberFormat="0" applyBorder="0" applyAlignment="0" applyProtection="0"/>
    <xf numFmtId="0" fontId="56" fillId="79"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16"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80"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9"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9" borderId="0" applyNumberFormat="0" applyBorder="0" applyAlignment="0" applyProtection="0"/>
    <xf numFmtId="0" fontId="56" fillId="81"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24" borderId="0" applyNumberFormat="0" applyBorder="0" applyAlignment="0" applyProtection="0"/>
    <xf numFmtId="0" fontId="99" fillId="35" borderId="0" applyNumberFormat="0" applyBorder="0" applyAlignment="0" applyProtection="0"/>
    <xf numFmtId="0" fontId="99" fillId="25" borderId="0" applyNumberFormat="0" applyBorder="0" applyAlignment="0" applyProtection="0"/>
    <xf numFmtId="0" fontId="99" fillId="28" borderId="0" applyNumberFormat="0" applyBorder="0" applyAlignment="0" applyProtection="0"/>
    <xf numFmtId="0" fontId="99" fillId="36" borderId="0" applyNumberFormat="0" applyBorder="0" applyAlignment="0" applyProtection="0"/>
    <xf numFmtId="0" fontId="99" fillId="37" borderId="0" applyNumberFormat="0" applyBorder="0" applyAlignment="0" applyProtection="0"/>
    <xf numFmtId="0" fontId="99" fillId="38" borderId="0" applyNumberFormat="0" applyBorder="0" applyAlignment="0" applyProtection="0"/>
    <xf numFmtId="0" fontId="82" fillId="35" borderId="0" applyNumberFormat="0" applyBorder="0" applyAlignment="0" applyProtection="0"/>
    <xf numFmtId="0" fontId="82" fillId="25" borderId="0" applyNumberFormat="0" applyBorder="0" applyAlignment="0" applyProtection="0"/>
    <xf numFmtId="0" fontId="82" fillId="28" borderId="0" applyNumberFormat="0" applyBorder="0" applyAlignment="0" applyProtection="0"/>
    <xf numFmtId="0" fontId="82" fillId="36" borderId="0" applyNumberFormat="0" applyBorder="0" applyAlignment="0" applyProtection="0"/>
    <xf numFmtId="0" fontId="82" fillId="37" borderId="0" applyNumberFormat="0" applyBorder="0" applyAlignment="0" applyProtection="0"/>
    <xf numFmtId="0" fontId="82" fillId="38" borderId="0" applyNumberFormat="0" applyBorder="0" applyAlignment="0" applyProtection="0"/>
    <xf numFmtId="0" fontId="100" fillId="35" borderId="0" applyNumberFormat="0" applyBorder="0" applyAlignment="0" applyProtection="0"/>
    <xf numFmtId="0" fontId="100" fillId="35" borderId="0" applyNumberFormat="0" applyBorder="0" applyAlignment="0" applyProtection="0"/>
    <xf numFmtId="0" fontId="100" fillId="35" borderId="0" applyNumberFormat="0" applyBorder="0" applyAlignment="0" applyProtection="0"/>
    <xf numFmtId="0" fontId="100" fillId="35" borderId="0" applyNumberFormat="0" applyBorder="0" applyAlignment="0" applyProtection="0"/>
    <xf numFmtId="0" fontId="100" fillId="35" borderId="0" applyNumberFormat="0" applyBorder="0" applyAlignment="0" applyProtection="0"/>
    <xf numFmtId="0" fontId="82" fillId="35" borderId="0" applyNumberFormat="0" applyBorder="0" applyAlignment="0" applyProtection="0"/>
    <xf numFmtId="0" fontId="100" fillId="35" borderId="0" applyNumberFormat="0" applyBorder="0" applyAlignment="0" applyProtection="0"/>
    <xf numFmtId="0" fontId="100" fillId="35" borderId="0" applyNumberFormat="0" applyBorder="0" applyAlignment="0" applyProtection="0"/>
    <xf numFmtId="0" fontId="100" fillId="35" borderId="0" applyNumberFormat="0" applyBorder="0" applyAlignment="0" applyProtection="0"/>
    <xf numFmtId="0" fontId="100" fillId="35" borderId="0" applyNumberFormat="0" applyBorder="0" applyAlignment="0" applyProtection="0"/>
    <xf numFmtId="0" fontId="100" fillId="35" borderId="0" applyNumberFormat="0" applyBorder="0" applyAlignment="0" applyProtection="0"/>
    <xf numFmtId="0" fontId="100" fillId="35" borderId="0" applyNumberFormat="0" applyBorder="0" applyAlignment="0" applyProtection="0"/>
    <xf numFmtId="0" fontId="100" fillId="35"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82" fillId="25"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82"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82"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82" fillId="37"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82"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67" fillId="35" borderId="0" applyNumberFormat="0" applyBorder="0" applyAlignment="0" applyProtection="0"/>
    <xf numFmtId="0" fontId="67" fillId="39" borderId="0" applyNumberFormat="0" applyBorder="0" applyAlignment="0" applyProtection="0"/>
    <xf numFmtId="0" fontId="67" fillId="25" borderId="0" applyNumberFormat="0" applyBorder="0" applyAlignment="0" applyProtection="0"/>
    <xf numFmtId="0" fontId="67" fillId="31" borderId="0" applyNumberFormat="0" applyBorder="0" applyAlignment="0" applyProtection="0"/>
    <xf numFmtId="0" fontId="67" fillId="28" borderId="0" applyNumberFormat="0" applyBorder="0" applyAlignment="0" applyProtection="0"/>
    <xf numFmtId="0" fontId="67" fillId="32" borderId="0" applyNumberFormat="0" applyBorder="0" applyAlignment="0" applyProtection="0"/>
    <xf numFmtId="0" fontId="67" fillId="36" borderId="0" applyNumberFormat="0" applyBorder="0" applyAlignment="0" applyProtection="0"/>
    <xf numFmtId="0" fontId="67" fillId="40" borderId="0" applyNumberFormat="0" applyBorder="0" applyAlignment="0" applyProtection="0"/>
    <xf numFmtId="0" fontId="67" fillId="37" borderId="0" applyNumberFormat="0" applyBorder="0" applyAlignment="0" applyProtection="0"/>
    <xf numFmtId="0" fontId="67" fillId="41" borderId="0" applyNumberFormat="0" applyBorder="0" applyAlignment="0" applyProtection="0"/>
    <xf numFmtId="0" fontId="67" fillId="38" borderId="0" applyNumberFormat="0" applyBorder="0" applyAlignment="0" applyProtection="0"/>
    <xf numFmtId="0" fontId="67" fillId="42" borderId="0" applyNumberFormat="0" applyBorder="0" applyAlignment="0" applyProtection="0"/>
    <xf numFmtId="0" fontId="82" fillId="35" borderId="0" applyNumberFormat="0" applyBorder="0" applyAlignment="0" applyProtection="0"/>
    <xf numFmtId="0" fontId="82" fillId="82" borderId="0" applyNumberFormat="0" applyBorder="0" applyAlignment="0" applyProtection="0"/>
    <xf numFmtId="0" fontId="82" fillId="25" borderId="0" applyNumberFormat="0" applyBorder="0" applyAlignment="0" applyProtection="0"/>
    <xf numFmtId="0" fontId="82" fillId="83" borderId="0" applyNumberFormat="0" applyBorder="0" applyAlignment="0" applyProtection="0"/>
    <xf numFmtId="0" fontId="82" fillId="28" borderId="0" applyNumberFormat="0" applyBorder="0" applyAlignment="0" applyProtection="0"/>
    <xf numFmtId="0" fontId="82" fillId="84" borderId="0" applyNumberFormat="0" applyBorder="0" applyAlignment="0" applyProtection="0"/>
    <xf numFmtId="0" fontId="82" fillId="36" borderId="0" applyNumberFormat="0" applyBorder="0" applyAlignment="0" applyProtection="0"/>
    <xf numFmtId="0" fontId="82" fillId="85" borderId="0" applyNumberFormat="0" applyBorder="0" applyAlignment="0" applyProtection="0"/>
    <xf numFmtId="0" fontId="82" fillId="37" borderId="0" applyNumberFormat="0" applyBorder="0" applyAlignment="0" applyProtection="0"/>
    <xf numFmtId="0" fontId="82" fillId="86" borderId="0" applyNumberFormat="0" applyBorder="0" applyAlignment="0" applyProtection="0"/>
    <xf numFmtId="0" fontId="82" fillId="38" borderId="0" applyNumberFormat="0" applyBorder="0" applyAlignment="0" applyProtection="0"/>
    <xf numFmtId="0" fontId="82" fillId="87" borderId="0" applyNumberFormat="0" applyBorder="0" applyAlignment="0" applyProtection="0"/>
    <xf numFmtId="0" fontId="10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2" fillId="0" borderId="0"/>
    <xf numFmtId="0" fontId="56" fillId="44" borderId="0" applyNumberFormat="0" applyBorder="0" applyAlignment="0" applyProtection="0"/>
    <xf numFmtId="0" fontId="56" fillId="45" borderId="0" applyNumberFormat="0" applyBorder="0" applyAlignment="0" applyProtection="0"/>
    <xf numFmtId="0" fontId="82" fillId="46" borderId="0" applyNumberFormat="0" applyBorder="0" applyAlignment="0" applyProtection="0"/>
    <xf numFmtId="0" fontId="100" fillId="43" borderId="0" applyNumberFormat="0" applyBorder="0" applyAlignment="0" applyProtection="0"/>
    <xf numFmtId="0" fontId="100" fillId="43" borderId="0" applyNumberFormat="0" applyBorder="0" applyAlignment="0" applyProtection="0"/>
    <xf numFmtId="0" fontId="100" fillId="43" borderId="0" applyNumberFormat="0" applyBorder="0" applyAlignment="0" applyProtection="0"/>
    <xf numFmtId="0" fontId="100" fillId="43" borderId="0" applyNumberFormat="0" applyBorder="0" applyAlignment="0" applyProtection="0"/>
    <xf numFmtId="0" fontId="100" fillId="43" borderId="0" applyNumberFormat="0" applyBorder="0" applyAlignment="0" applyProtection="0"/>
    <xf numFmtId="0" fontId="82" fillId="43" borderId="0" applyNumberFormat="0" applyBorder="0" applyAlignment="0" applyProtection="0"/>
    <xf numFmtId="0" fontId="100" fillId="43" borderId="0" applyNumberFormat="0" applyBorder="0" applyAlignment="0" applyProtection="0"/>
    <xf numFmtId="0" fontId="100" fillId="43" borderId="0" applyNumberFormat="0" applyBorder="0" applyAlignment="0" applyProtection="0"/>
    <xf numFmtId="0" fontId="100" fillId="43" borderId="0" applyNumberFormat="0" applyBorder="0" applyAlignment="0" applyProtection="0"/>
    <xf numFmtId="0" fontId="100" fillId="43" borderId="0" applyNumberFormat="0" applyBorder="0" applyAlignment="0" applyProtection="0"/>
    <xf numFmtId="0" fontId="100" fillId="43" borderId="0" applyNumberFormat="0" applyBorder="0" applyAlignment="0" applyProtection="0"/>
    <xf numFmtId="0" fontId="100" fillId="43" borderId="0" applyNumberFormat="0" applyBorder="0" applyAlignment="0" applyProtection="0"/>
    <xf numFmtId="0" fontId="100" fillId="43" borderId="0" applyNumberFormat="0" applyBorder="0" applyAlignment="0" applyProtection="0"/>
    <xf numFmtId="0" fontId="56" fillId="48" borderId="0" applyNumberFormat="0" applyBorder="0" applyAlignment="0" applyProtection="0"/>
    <xf numFmtId="0" fontId="56" fillId="49" borderId="0" applyNumberFormat="0" applyBorder="0" applyAlignment="0" applyProtection="0"/>
    <xf numFmtId="0" fontId="82" fillId="49"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82"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56" fillId="51" borderId="0" applyNumberFormat="0" applyBorder="0" applyAlignment="0" applyProtection="0"/>
    <xf numFmtId="0" fontId="56" fillId="52" borderId="0" applyNumberFormat="0" applyBorder="0" applyAlignment="0" applyProtection="0"/>
    <xf numFmtId="0" fontId="82" fillId="52"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82"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56" fillId="44" borderId="0" applyNumberFormat="0" applyBorder="0" applyAlignment="0" applyProtection="0"/>
    <xf numFmtId="0" fontId="56" fillId="45" borderId="0" applyNumberFormat="0" applyBorder="0" applyAlignment="0" applyProtection="0"/>
    <xf numFmtId="0" fontId="82" fillId="45"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82"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56" fillId="53" borderId="0" applyNumberFormat="0" applyBorder="0" applyAlignment="0" applyProtection="0"/>
    <xf numFmtId="0" fontId="56" fillId="54" borderId="0" applyNumberFormat="0" applyBorder="0" applyAlignment="0" applyProtection="0"/>
    <xf numFmtId="0" fontId="82" fillId="46"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82" fillId="37"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82" fillId="48"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82"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67" fillId="43" borderId="0" applyNumberFormat="0" applyBorder="0" applyAlignment="0" applyProtection="0"/>
    <xf numFmtId="0" fontId="67" fillId="56" borderId="0" applyNumberFormat="0" applyBorder="0" applyAlignment="0" applyProtection="0"/>
    <xf numFmtId="0" fontId="67" fillId="47" borderId="0" applyNumberFormat="0" applyBorder="0" applyAlignment="0" applyProtection="0"/>
    <xf numFmtId="0" fontId="67" fillId="57" borderId="0" applyNumberFormat="0" applyBorder="0" applyAlignment="0" applyProtection="0"/>
    <xf numFmtId="0" fontId="67" fillId="50" borderId="0" applyNumberFormat="0" applyBorder="0" applyAlignment="0" applyProtection="0"/>
    <xf numFmtId="0" fontId="67" fillId="58" borderId="0" applyNumberFormat="0" applyBorder="0" applyAlignment="0" applyProtection="0"/>
    <xf numFmtId="0" fontId="67" fillId="36" borderId="0" applyNumberFormat="0" applyBorder="0" applyAlignment="0" applyProtection="0"/>
    <xf numFmtId="0" fontId="67" fillId="40" borderId="0" applyNumberFormat="0" applyBorder="0" applyAlignment="0" applyProtection="0"/>
    <xf numFmtId="0" fontId="67" fillId="37" borderId="0" applyNumberFormat="0" applyBorder="0" applyAlignment="0" applyProtection="0"/>
    <xf numFmtId="0" fontId="67" fillId="41" borderId="0" applyNumberFormat="0" applyBorder="0" applyAlignment="0" applyProtection="0"/>
    <xf numFmtId="0" fontId="67" fillId="55" borderId="0" applyNumberFormat="0" applyBorder="0" applyAlignment="0" applyProtection="0"/>
    <xf numFmtId="0" fontId="67" fillId="59" borderId="0" applyNumberFormat="0" applyBorder="0" applyAlignment="0" applyProtection="0"/>
    <xf numFmtId="0" fontId="68" fillId="60" borderId="21" applyNumberFormat="0" applyAlignment="0" applyProtection="0"/>
    <xf numFmtId="0" fontId="68" fillId="61" borderId="21" applyNumberFormat="0" applyAlignment="0" applyProtection="0"/>
    <xf numFmtId="0" fontId="60" fillId="0" borderId="0" applyNumberFormat="0" applyFill="0" applyBorder="0" applyAlignment="0" applyProtection="0"/>
    <xf numFmtId="0" fontId="103" fillId="13" borderId="0" applyNumberFormat="0" applyBorder="0" applyAlignment="0" applyProtection="0"/>
    <xf numFmtId="0" fontId="103" fillId="13" borderId="0" applyNumberFormat="0" applyBorder="0" applyAlignment="0" applyProtection="0"/>
    <xf numFmtId="0" fontId="103" fillId="13" borderId="0" applyNumberFormat="0" applyBorder="0" applyAlignment="0" applyProtection="0"/>
    <xf numFmtId="0" fontId="103" fillId="13" borderId="0" applyNumberFormat="0" applyBorder="0" applyAlignment="0" applyProtection="0"/>
    <xf numFmtId="0" fontId="103" fillId="13" borderId="0" applyNumberFormat="0" applyBorder="0" applyAlignment="0" applyProtection="0"/>
    <xf numFmtId="0" fontId="85" fillId="13" borderId="0" applyNumberFormat="0" applyBorder="0" applyAlignment="0" applyProtection="0"/>
    <xf numFmtId="0" fontId="103" fillId="13" borderId="0" applyNumberFormat="0" applyBorder="0" applyAlignment="0" applyProtection="0"/>
    <xf numFmtId="0" fontId="103" fillId="13" borderId="0" applyNumberFormat="0" applyBorder="0" applyAlignment="0" applyProtection="0"/>
    <xf numFmtId="0" fontId="103" fillId="13" borderId="0" applyNumberFormat="0" applyBorder="0" applyAlignment="0" applyProtection="0"/>
    <xf numFmtId="0" fontId="103" fillId="13" borderId="0" applyNumberFormat="0" applyBorder="0" applyAlignment="0" applyProtection="0"/>
    <xf numFmtId="0" fontId="103" fillId="13" borderId="0" applyNumberFormat="0" applyBorder="0" applyAlignment="0" applyProtection="0"/>
    <xf numFmtId="0" fontId="103" fillId="13" borderId="0" applyNumberFormat="0" applyBorder="0" applyAlignment="0" applyProtection="0"/>
    <xf numFmtId="0" fontId="103" fillId="13" borderId="0" applyNumberFormat="0" applyBorder="0" applyAlignment="0" applyProtection="0"/>
    <xf numFmtId="0" fontId="69" fillId="60" borderId="22" applyNumberFormat="0" applyAlignment="0" applyProtection="0"/>
    <xf numFmtId="0" fontId="104" fillId="61" borderId="22" applyNumberFormat="0" applyAlignment="0" applyProtection="0"/>
    <xf numFmtId="0" fontId="145" fillId="0" borderId="0" applyNumberFormat="0" applyFill="0" applyBorder="0" applyAlignment="0" applyProtection="0">
      <alignment vertical="top"/>
      <protection locked="0"/>
    </xf>
    <xf numFmtId="0" fontId="3" fillId="62" borderId="19" applyNumberFormat="0" applyFont="0" applyAlignment="0" applyProtection="0"/>
    <xf numFmtId="0" fontId="5" fillId="26" borderId="23" applyNumberFormat="0" applyFont="0" applyAlignment="0" applyProtection="0"/>
    <xf numFmtId="0" fontId="3" fillId="26" borderId="23" applyNumberFormat="0" applyFont="0" applyAlignment="0" applyProtection="0"/>
    <xf numFmtId="0" fontId="56" fillId="26" borderId="23" applyNumberFormat="0" applyFont="0" applyAlignment="0" applyProtection="0"/>
    <xf numFmtId="0" fontId="5" fillId="26" borderId="23" applyNumberFormat="0" applyFont="0" applyAlignment="0" applyProtection="0"/>
    <xf numFmtId="0" fontId="3" fillId="26" borderId="23" applyNumberFormat="0" applyFont="0" applyAlignment="0" applyProtection="0"/>
    <xf numFmtId="0" fontId="3" fillId="26" borderId="23" applyNumberFormat="0" applyFont="0" applyAlignment="0" applyProtection="0"/>
    <xf numFmtId="0" fontId="56" fillId="10" borderId="19" applyNumberFormat="0" applyFont="0" applyAlignment="0" applyProtection="0"/>
    <xf numFmtId="0" fontId="56" fillId="26" borderId="23" applyNumberFormat="0" applyFont="0" applyAlignment="0" applyProtection="0"/>
    <xf numFmtId="0" fontId="56" fillId="10" borderId="19" applyNumberFormat="0" applyFont="0" applyAlignment="0" applyProtection="0"/>
    <xf numFmtId="0" fontId="56" fillId="10" borderId="19" applyNumberFormat="0" applyFont="0" applyAlignment="0" applyProtection="0"/>
    <xf numFmtId="172" fontId="105" fillId="0" borderId="2" applyAlignment="0" applyProtection="0"/>
    <xf numFmtId="181" fontId="106" fillId="0" borderId="0" applyFill="0" applyBorder="0" applyAlignment="0"/>
    <xf numFmtId="182" fontId="106" fillId="0" borderId="0" applyFill="0" applyBorder="0" applyAlignment="0"/>
    <xf numFmtId="183" fontId="106" fillId="0" borderId="0" applyFill="0" applyBorder="0" applyAlignment="0"/>
    <xf numFmtId="184" fontId="106" fillId="0" borderId="0" applyFill="0" applyBorder="0" applyAlignment="0"/>
    <xf numFmtId="185" fontId="106" fillId="0" borderId="0" applyFill="0" applyBorder="0" applyAlignment="0"/>
    <xf numFmtId="181" fontId="106" fillId="0" borderId="0" applyFill="0" applyBorder="0" applyAlignment="0"/>
    <xf numFmtId="186" fontId="106" fillId="0" borderId="0" applyFill="0" applyBorder="0" applyAlignment="0"/>
    <xf numFmtId="182" fontId="106" fillId="0" borderId="0" applyFill="0" applyBorder="0" applyAlignment="0"/>
    <xf numFmtId="0" fontId="84" fillId="60" borderId="22" applyNumberFormat="0" applyAlignment="0" applyProtection="0"/>
    <xf numFmtId="0" fontId="107" fillId="60" borderId="22" applyNumberFormat="0" applyAlignment="0" applyProtection="0"/>
    <xf numFmtId="0" fontId="107" fillId="60" borderId="22" applyNumberFormat="0" applyAlignment="0" applyProtection="0"/>
    <xf numFmtId="0" fontId="107" fillId="60" borderId="22" applyNumberFormat="0" applyAlignment="0" applyProtection="0"/>
    <xf numFmtId="0" fontId="107" fillId="60" borderId="22" applyNumberFormat="0" applyAlignment="0" applyProtection="0"/>
    <xf numFmtId="0" fontId="107" fillId="60" borderId="22" applyNumberFormat="0" applyAlignment="0" applyProtection="0"/>
    <xf numFmtId="0" fontId="84" fillId="60" borderId="22" applyNumberFormat="0" applyAlignment="0" applyProtection="0"/>
    <xf numFmtId="0" fontId="107" fillId="60" borderId="22" applyNumberFormat="0" applyAlignment="0" applyProtection="0"/>
    <xf numFmtId="0" fontId="107" fillId="60" borderId="22" applyNumberFormat="0" applyAlignment="0" applyProtection="0"/>
    <xf numFmtId="0" fontId="107" fillId="60" borderId="22" applyNumberFormat="0" applyAlignment="0" applyProtection="0"/>
    <xf numFmtId="0" fontId="107" fillId="60" borderId="22" applyNumberFormat="0" applyAlignment="0" applyProtection="0"/>
    <xf numFmtId="0" fontId="107" fillId="60" borderId="22" applyNumberFormat="0" applyAlignment="0" applyProtection="0"/>
    <xf numFmtId="0" fontId="107" fillId="60" borderId="22" applyNumberFormat="0" applyAlignment="0" applyProtection="0"/>
    <xf numFmtId="0" fontId="107" fillId="60" borderId="22" applyNumberFormat="0" applyAlignment="0" applyProtection="0"/>
    <xf numFmtId="0" fontId="90" fillId="0" borderId="24" applyNumberFormat="0" applyFill="0" applyAlignment="0" applyProtection="0"/>
    <xf numFmtId="0" fontId="108" fillId="63" borderId="25" applyNumberFormat="0" applyAlignment="0" applyProtection="0"/>
    <xf numFmtId="0" fontId="108" fillId="63" borderId="25" applyNumberFormat="0" applyAlignment="0" applyProtection="0"/>
    <xf numFmtId="0" fontId="108" fillId="63" borderId="25" applyNumberFormat="0" applyAlignment="0" applyProtection="0"/>
    <xf numFmtId="0" fontId="108" fillId="63" borderId="25" applyNumberFormat="0" applyAlignment="0" applyProtection="0"/>
    <xf numFmtId="0" fontId="108" fillId="63" borderId="25" applyNumberFormat="0" applyAlignment="0" applyProtection="0"/>
    <xf numFmtId="0" fontId="91" fillId="63" borderId="25" applyNumberFormat="0" applyAlignment="0" applyProtection="0"/>
    <xf numFmtId="0" fontId="108" fillId="63" borderId="25" applyNumberFormat="0" applyAlignment="0" applyProtection="0"/>
    <xf numFmtId="0" fontId="108" fillId="63" borderId="25" applyNumberFormat="0" applyAlignment="0" applyProtection="0"/>
    <xf numFmtId="0" fontId="108" fillId="63" borderId="25" applyNumberFormat="0" applyAlignment="0" applyProtection="0"/>
    <xf numFmtId="0" fontId="108" fillId="63" borderId="25" applyNumberFormat="0" applyAlignment="0" applyProtection="0"/>
    <xf numFmtId="0" fontId="108" fillId="63" borderId="25" applyNumberFormat="0" applyAlignment="0" applyProtection="0"/>
    <xf numFmtId="0" fontId="108" fillId="63" borderId="25" applyNumberFormat="0" applyAlignment="0" applyProtection="0"/>
    <xf numFmtId="0" fontId="108" fillId="63" borderId="25" applyNumberFormat="0" applyAlignment="0" applyProtection="0"/>
    <xf numFmtId="0" fontId="56" fillId="0" borderId="0">
      <alignment horizontal="center" vertical="center"/>
    </xf>
    <xf numFmtId="0" fontId="56" fillId="0" borderId="0">
      <alignment horizontal="center" vertical="center"/>
    </xf>
    <xf numFmtId="0" fontId="56" fillId="0" borderId="0">
      <alignment horizontal="center" vertical="center" wrapText="1"/>
    </xf>
    <xf numFmtId="0" fontId="56" fillId="0" borderId="0">
      <alignment horizontal="left" vertical="top" wrapText="1"/>
    </xf>
    <xf numFmtId="0" fontId="56" fillId="0" borderId="0">
      <alignment horizontal="center" vertical="center" wrapText="1"/>
    </xf>
    <xf numFmtId="41" fontId="3" fillId="0" borderId="0" applyFont="0" applyFill="0" applyBorder="0" applyAlignment="0" applyProtection="0"/>
    <xf numFmtId="181"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0" fontId="127"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180" fontId="97" fillId="0" borderId="0" applyFill="0" applyBorder="0" applyAlignment="0" applyProtection="0"/>
    <xf numFmtId="174" fontId="109" fillId="0" borderId="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6" fontId="27" fillId="0" borderId="0" applyFont="0" applyFill="0" applyBorder="0" applyAlignment="0" applyProtection="0"/>
    <xf numFmtId="43" fontId="3" fillId="0" borderId="0" applyFont="0" applyFill="0" applyBorder="0" applyAlignment="0" applyProtection="0"/>
    <xf numFmtId="166" fontId="27" fillId="0" borderId="0" applyFont="0" applyFill="0" applyBorder="0" applyAlignment="0" applyProtection="0"/>
    <xf numFmtId="43" fontId="3" fillId="0" borderId="0" applyFont="0" applyFill="0" applyBorder="0" applyAlignment="0" applyProtection="0"/>
    <xf numFmtId="166" fontId="2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4" fontId="5"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87" fontId="3" fillId="0" borderId="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4" fontId="3" fillId="0" borderId="0" applyFill="0" applyBorder="0" applyAlignment="0" applyProtection="0"/>
    <xf numFmtId="43" fontId="5" fillId="0" borderId="0" applyFont="0" applyFill="0" applyBorder="0" applyAlignment="0" applyProtection="0"/>
    <xf numFmtId="169" fontId="3" fillId="0" borderId="0" applyFont="0" applyFill="0" applyBorder="0" applyAlignment="0" applyProtection="0"/>
    <xf numFmtId="188" fontId="109" fillId="0" borderId="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7" fontId="3" fillId="0" borderId="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88" fontId="109" fillId="0" borderId="0" applyFill="0" applyBorder="0" applyAlignment="0" applyProtection="0"/>
    <xf numFmtId="176" fontId="3" fillId="0" borderId="0" applyFill="0" applyBorder="0" applyAlignment="0" applyProtection="0"/>
    <xf numFmtId="189" fontId="109" fillId="0" borderId="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110" fillId="0" borderId="0" applyNumberFormat="0" applyFill="0" applyBorder="0" applyAlignment="0" applyProtection="0"/>
    <xf numFmtId="0" fontId="3" fillId="26" borderId="23" applyNumberFormat="0" applyFont="0" applyAlignment="0" applyProtection="0"/>
    <xf numFmtId="182"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204" fontId="13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6" fillId="0" borderId="0" applyFont="0" applyFill="0" applyBorder="0" applyAlignment="0" applyProtection="0"/>
    <xf numFmtId="175"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10" fillId="0" borderId="0" applyNumberFormat="0" applyFill="0" applyBorder="0" applyAlignment="0" applyProtection="0"/>
    <xf numFmtId="14" fontId="106" fillId="0" borderId="0" applyFill="0" applyBorder="0" applyAlignment="0"/>
    <xf numFmtId="190" fontId="97" fillId="0" borderId="0" applyFill="0" applyBorder="0" applyAlignment="0" applyProtection="0"/>
    <xf numFmtId="191" fontId="97" fillId="0" borderId="0" applyFill="0" applyBorder="0" applyAlignment="0" applyProtection="0"/>
    <xf numFmtId="0" fontId="58" fillId="14" borderId="0" applyNumberFormat="0" applyBorder="0" applyAlignment="0" applyProtection="0"/>
    <xf numFmtId="0" fontId="147" fillId="88" borderId="0" applyNumberFormat="0" applyBorder="0" applyAlignment="0" applyProtection="0"/>
    <xf numFmtId="0" fontId="70" fillId="17" borderId="22" applyNumberFormat="0" applyAlignment="0" applyProtection="0"/>
    <xf numFmtId="0" fontId="70" fillId="23" borderId="22" applyNumberFormat="0" applyAlignment="0" applyProtection="0"/>
    <xf numFmtId="0" fontId="93" fillId="64" borderId="0" applyNumberFormat="0" applyBorder="0" applyAlignment="0" applyProtection="0"/>
    <xf numFmtId="0" fontId="93" fillId="65" borderId="0" applyNumberFormat="0" applyBorder="0" applyAlignment="0" applyProtection="0"/>
    <xf numFmtId="0" fontId="93" fillId="66" borderId="0" applyNumberFormat="0" applyBorder="0" applyAlignment="0" applyProtection="0"/>
    <xf numFmtId="181" fontId="111" fillId="0" borderId="0" applyFill="0" applyBorder="0" applyAlignment="0"/>
    <xf numFmtId="182" fontId="111" fillId="0" borderId="0" applyFill="0" applyBorder="0" applyAlignment="0"/>
    <xf numFmtId="181" fontId="111" fillId="0" borderId="0" applyFill="0" applyBorder="0" applyAlignment="0"/>
    <xf numFmtId="186" fontId="111" fillId="0" borderId="0" applyFill="0" applyBorder="0" applyAlignment="0"/>
    <xf numFmtId="182" fontId="111" fillId="0" borderId="0" applyFill="0" applyBorder="0" applyAlignment="0"/>
    <xf numFmtId="0" fontId="94" fillId="17" borderId="22" applyNumberFormat="0" applyAlignment="0" applyProtection="0"/>
    <xf numFmtId="0" fontId="31" fillId="0" borderId="26" applyNumberFormat="0" applyFill="0" applyAlignment="0" applyProtection="0"/>
    <xf numFmtId="0" fontId="71" fillId="0" borderId="0" applyNumberFormat="0" applyFill="0" applyBorder="0" applyAlignment="0" applyProtection="0"/>
    <xf numFmtId="192" fontId="109" fillId="0" borderId="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205" fontId="5"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0" fontId="56" fillId="0" borderId="0"/>
    <xf numFmtId="177" fontId="148" fillId="0" borderId="0" applyBorder="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9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3" fillId="14" borderId="0" applyNumberFormat="0" applyBorder="0" applyAlignment="0" applyProtection="0"/>
    <xf numFmtId="0" fontId="113" fillId="14" borderId="0" applyNumberFormat="0" applyBorder="0" applyAlignment="0" applyProtection="0"/>
    <xf numFmtId="0" fontId="113" fillId="14" borderId="0" applyNumberFormat="0" applyBorder="0" applyAlignment="0" applyProtection="0"/>
    <xf numFmtId="0" fontId="113" fillId="14" borderId="0" applyNumberFormat="0" applyBorder="0" applyAlignment="0" applyProtection="0"/>
    <xf numFmtId="0" fontId="113" fillId="14" borderId="0" applyNumberFormat="0" applyBorder="0" applyAlignment="0" applyProtection="0"/>
    <xf numFmtId="0" fontId="58" fillId="14" borderId="0" applyNumberFormat="0" applyBorder="0" applyAlignment="0" applyProtection="0"/>
    <xf numFmtId="0" fontId="113" fillId="14" borderId="0" applyNumberFormat="0" applyBorder="0" applyAlignment="0" applyProtection="0"/>
    <xf numFmtId="0" fontId="113" fillId="14" borderId="0" applyNumberFormat="0" applyBorder="0" applyAlignment="0" applyProtection="0"/>
    <xf numFmtId="0" fontId="113" fillId="14" borderId="0" applyNumberFormat="0" applyBorder="0" applyAlignment="0" applyProtection="0"/>
    <xf numFmtId="0" fontId="113" fillId="14" borderId="0" applyNumberFormat="0" applyBorder="0" applyAlignment="0" applyProtection="0"/>
    <xf numFmtId="0" fontId="113" fillId="14" borderId="0" applyNumberFormat="0" applyBorder="0" applyAlignment="0" applyProtection="0"/>
    <xf numFmtId="0" fontId="113" fillId="14" borderId="0" applyNumberFormat="0" applyBorder="0" applyAlignment="0" applyProtection="0"/>
    <xf numFmtId="0" fontId="113" fillId="14" borderId="0" applyNumberFormat="0" applyBorder="0" applyAlignment="0" applyProtection="0"/>
    <xf numFmtId="38" fontId="114" fillId="3" borderId="0" applyNumberFormat="0" applyBorder="0" applyAlignment="0" applyProtection="0"/>
    <xf numFmtId="0" fontId="72" fillId="14" borderId="0" applyNumberFormat="0" applyBorder="0" applyAlignment="0" applyProtection="0"/>
    <xf numFmtId="0" fontId="72" fillId="20" borderId="0" applyNumberFormat="0" applyBorder="0" applyAlignment="0" applyProtection="0"/>
    <xf numFmtId="0" fontId="115" fillId="0" borderId="27" applyNumberFormat="0" applyAlignment="0" applyProtection="0">
      <alignment horizontal="left" vertical="center"/>
    </xf>
    <xf numFmtId="0" fontId="115" fillId="0" borderId="3">
      <alignment horizontal="left" vertical="center"/>
    </xf>
    <xf numFmtId="0" fontId="116" fillId="0" borderId="28" applyNumberFormat="0" applyFill="0" applyAlignment="0" applyProtection="0"/>
    <xf numFmtId="0" fontId="116" fillId="0" borderId="28" applyNumberFormat="0" applyFill="0" applyAlignment="0" applyProtection="0"/>
    <xf numFmtId="0" fontId="116" fillId="0" borderId="28" applyNumberFormat="0" applyFill="0" applyAlignment="0" applyProtection="0"/>
    <xf numFmtId="0" fontId="116" fillId="0" borderId="28" applyNumberFormat="0" applyFill="0" applyAlignment="0" applyProtection="0"/>
    <xf numFmtId="0" fontId="116" fillId="0" borderId="28" applyNumberFormat="0" applyFill="0" applyAlignment="0" applyProtection="0"/>
    <xf numFmtId="0" fontId="86" fillId="0" borderId="28" applyNumberFormat="0" applyFill="0" applyAlignment="0" applyProtection="0"/>
    <xf numFmtId="0" fontId="116" fillId="0" borderId="28" applyNumberFormat="0" applyFill="0" applyAlignment="0" applyProtection="0"/>
    <xf numFmtId="0" fontId="116" fillId="0" borderId="28" applyNumberFormat="0" applyFill="0" applyAlignment="0" applyProtection="0"/>
    <xf numFmtId="0" fontId="116" fillId="0" borderId="28" applyNumberFormat="0" applyFill="0" applyAlignment="0" applyProtection="0"/>
    <xf numFmtId="0" fontId="116" fillId="0" borderId="28" applyNumberFormat="0" applyFill="0" applyAlignment="0" applyProtection="0"/>
    <xf numFmtId="0" fontId="116" fillId="0" borderId="28" applyNumberFormat="0" applyFill="0" applyAlignment="0" applyProtection="0"/>
    <xf numFmtId="0" fontId="116" fillId="0" borderId="28" applyNumberFormat="0" applyFill="0" applyAlignment="0" applyProtection="0"/>
    <xf numFmtId="0" fontId="116" fillId="0" borderId="28" applyNumberFormat="0" applyFill="0" applyAlignment="0" applyProtection="0"/>
    <xf numFmtId="0" fontId="117" fillId="0" borderId="29" applyNumberFormat="0" applyFill="0" applyAlignment="0" applyProtection="0"/>
    <xf numFmtId="0" fontId="117" fillId="0" borderId="29" applyNumberFormat="0" applyFill="0" applyAlignment="0" applyProtection="0"/>
    <xf numFmtId="0" fontId="117" fillId="0" borderId="29" applyNumberFormat="0" applyFill="0" applyAlignment="0" applyProtection="0"/>
    <xf numFmtId="0" fontId="117" fillId="0" borderId="29" applyNumberFormat="0" applyFill="0" applyAlignment="0" applyProtection="0"/>
    <xf numFmtId="0" fontId="117" fillId="0" borderId="29" applyNumberFormat="0" applyFill="0" applyAlignment="0" applyProtection="0"/>
    <xf numFmtId="0" fontId="87" fillId="0" borderId="29" applyNumberFormat="0" applyFill="0" applyAlignment="0" applyProtection="0"/>
    <xf numFmtId="0" fontId="117" fillId="0" borderId="29" applyNumberFormat="0" applyFill="0" applyAlignment="0" applyProtection="0"/>
    <xf numFmtId="0" fontId="117" fillId="0" borderId="29" applyNumberFormat="0" applyFill="0" applyAlignment="0" applyProtection="0"/>
    <xf numFmtId="0" fontId="117" fillId="0" borderId="29" applyNumberFormat="0" applyFill="0" applyAlignment="0" applyProtection="0"/>
    <xf numFmtId="0" fontId="117" fillId="0" borderId="29" applyNumberFormat="0" applyFill="0" applyAlignment="0" applyProtection="0"/>
    <xf numFmtId="0" fontId="117" fillId="0" borderId="29" applyNumberFormat="0" applyFill="0" applyAlignment="0" applyProtection="0"/>
    <xf numFmtId="0" fontId="117" fillId="0" borderId="29" applyNumberFormat="0" applyFill="0" applyAlignment="0" applyProtection="0"/>
    <xf numFmtId="0" fontId="117" fillId="0" borderId="29" applyNumberFormat="0" applyFill="0" applyAlignment="0" applyProtection="0"/>
    <xf numFmtId="0" fontId="118" fillId="0" borderId="30" applyNumberFormat="0" applyFill="0" applyAlignment="0" applyProtection="0"/>
    <xf numFmtId="0" fontId="118" fillId="0" borderId="30" applyNumberFormat="0" applyFill="0" applyAlignment="0" applyProtection="0"/>
    <xf numFmtId="0" fontId="118" fillId="0" borderId="30" applyNumberFormat="0" applyFill="0" applyAlignment="0" applyProtection="0"/>
    <xf numFmtId="0" fontId="118" fillId="0" borderId="30" applyNumberFormat="0" applyFill="0" applyAlignment="0" applyProtection="0"/>
    <xf numFmtId="0" fontId="118" fillId="0" borderId="30" applyNumberFormat="0" applyFill="0" applyAlignment="0" applyProtection="0"/>
    <xf numFmtId="0" fontId="88" fillId="0" borderId="30" applyNumberFormat="0" applyFill="0" applyAlignment="0" applyProtection="0"/>
    <xf numFmtId="0" fontId="118" fillId="0" borderId="30" applyNumberFormat="0" applyFill="0" applyAlignment="0" applyProtection="0"/>
    <xf numFmtId="0" fontId="118" fillId="0" borderId="30" applyNumberFormat="0" applyFill="0" applyAlignment="0" applyProtection="0"/>
    <xf numFmtId="0" fontId="118" fillId="0" borderId="30" applyNumberFormat="0" applyFill="0" applyAlignment="0" applyProtection="0"/>
    <xf numFmtId="0" fontId="118" fillId="0" borderId="30" applyNumberFormat="0" applyFill="0" applyAlignment="0" applyProtection="0"/>
    <xf numFmtId="0" fontId="118" fillId="0" borderId="30" applyNumberFormat="0" applyFill="0" applyAlignment="0" applyProtection="0"/>
    <xf numFmtId="0" fontId="118" fillId="0" borderId="30" applyNumberFormat="0" applyFill="0" applyAlignment="0" applyProtection="0"/>
    <xf numFmtId="0" fontId="118" fillId="0" borderId="30" applyNumberFormat="0" applyFill="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8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49" fillId="0" borderId="0" applyNumberFormat="0" applyFill="0" applyBorder="0" applyAlignment="0" applyProtection="0"/>
    <xf numFmtId="0" fontId="83" fillId="0" borderId="0" applyNumberFormat="0" applyFill="0" applyBorder="0" applyAlignment="0" applyProtection="0">
      <alignment vertical="top"/>
      <protection locked="0"/>
    </xf>
    <xf numFmtId="0" fontId="83" fillId="0" borderId="0" applyNumberFormat="0" applyFill="0" applyBorder="0" applyAlignment="0" applyProtection="0"/>
    <xf numFmtId="10" fontId="114" fillId="62" borderId="8" applyNumberFormat="0" applyBorder="0" applyAlignment="0" applyProtection="0"/>
    <xf numFmtId="0" fontId="119" fillId="17" borderId="22" applyNumberFormat="0" applyAlignment="0" applyProtection="0"/>
    <xf numFmtId="0" fontId="119" fillId="17" borderId="22" applyNumberFormat="0" applyAlignment="0" applyProtection="0"/>
    <xf numFmtId="0" fontId="119" fillId="17" borderId="22" applyNumberFormat="0" applyAlignment="0" applyProtection="0"/>
    <xf numFmtId="0" fontId="119" fillId="17" borderId="22" applyNumberFormat="0" applyAlignment="0" applyProtection="0"/>
    <xf numFmtId="0" fontId="119" fillId="17" borderId="22" applyNumberFormat="0" applyAlignment="0" applyProtection="0"/>
    <xf numFmtId="0" fontId="94" fillId="4" borderId="22" applyNumberFormat="0" applyAlignment="0" applyProtection="0"/>
    <xf numFmtId="0" fontId="94" fillId="4" borderId="22" applyNumberFormat="0" applyAlignment="0" applyProtection="0"/>
    <xf numFmtId="0" fontId="94" fillId="4" borderId="22" applyNumberFormat="0" applyAlignment="0" applyProtection="0"/>
    <xf numFmtId="0" fontId="94" fillId="4" borderId="22" applyNumberFormat="0" applyAlignment="0" applyProtection="0"/>
    <xf numFmtId="0" fontId="94" fillId="4" borderId="22" applyNumberFormat="0" applyAlignment="0" applyProtection="0"/>
    <xf numFmtId="0" fontId="94" fillId="17" borderId="22" applyNumberFormat="0" applyAlignment="0" applyProtection="0"/>
    <xf numFmtId="0" fontId="94" fillId="4" borderId="22" applyNumberFormat="0" applyAlignment="0" applyProtection="0"/>
    <xf numFmtId="0" fontId="94" fillId="4" borderId="22" applyNumberFormat="0" applyAlignment="0" applyProtection="0"/>
    <xf numFmtId="0" fontId="94" fillId="4" borderId="22" applyNumberFormat="0" applyAlignment="0" applyProtection="0"/>
    <xf numFmtId="0" fontId="94" fillId="4" borderId="22" applyNumberFormat="0" applyAlignment="0" applyProtection="0"/>
    <xf numFmtId="0" fontId="94" fillId="4" borderId="22" applyNumberFormat="0" applyAlignment="0" applyProtection="0"/>
    <xf numFmtId="0" fontId="119" fillId="17" borderId="22" applyNumberFormat="0" applyAlignment="0" applyProtection="0"/>
    <xf numFmtId="0" fontId="119" fillId="17" borderId="22" applyNumberFormat="0" applyAlignment="0" applyProtection="0"/>
    <xf numFmtId="0" fontId="119" fillId="17" borderId="22" applyNumberFormat="0" applyAlignment="0" applyProtection="0"/>
    <xf numFmtId="0" fontId="119" fillId="17" borderId="22" applyNumberFormat="0" applyAlignment="0" applyProtection="0"/>
    <xf numFmtId="0" fontId="119" fillId="17" borderId="22" applyNumberFormat="0" applyAlignment="0" applyProtection="0"/>
    <xf numFmtId="0" fontId="119" fillId="17" borderId="22" applyNumberFormat="0" applyAlignment="0" applyProtection="0"/>
    <xf numFmtId="0" fontId="119" fillId="17" borderId="22" applyNumberFormat="0" applyAlignment="0" applyProtection="0"/>
    <xf numFmtId="0" fontId="85" fillId="13" borderId="0" applyNumberFormat="0" applyBorder="0" applyAlignment="0" applyProtection="0"/>
    <xf numFmtId="0" fontId="82" fillId="43" borderId="0" applyNumberFormat="0" applyBorder="0" applyAlignment="0" applyProtection="0"/>
    <xf numFmtId="0" fontId="82" fillId="89" borderId="0" applyNumberFormat="0" applyBorder="0" applyAlignment="0" applyProtection="0"/>
    <xf numFmtId="0" fontId="82" fillId="47" borderId="0" applyNumberFormat="0" applyBorder="0" applyAlignment="0" applyProtection="0"/>
    <xf numFmtId="0" fontId="82" fillId="90" borderId="0" applyNumberFormat="0" applyBorder="0" applyAlignment="0" applyProtection="0"/>
    <xf numFmtId="0" fontId="82" fillId="50" borderId="0" applyNumberFormat="0" applyBorder="0" applyAlignment="0" applyProtection="0"/>
    <xf numFmtId="0" fontId="82" fillId="91" borderId="0" applyNumberFormat="0" applyBorder="0" applyAlignment="0" applyProtection="0"/>
    <xf numFmtId="0" fontId="82" fillId="36" borderId="0" applyNumberFormat="0" applyBorder="0" applyAlignment="0" applyProtection="0"/>
    <xf numFmtId="0" fontId="82" fillId="92" borderId="0" applyNumberFormat="0" applyBorder="0" applyAlignment="0" applyProtection="0"/>
    <xf numFmtId="0" fontId="82" fillId="37" borderId="0" applyNumberFormat="0" applyBorder="0" applyAlignment="0" applyProtection="0"/>
    <xf numFmtId="0" fontId="82" fillId="93" borderId="0" applyNumberFormat="0" applyBorder="0" applyAlignment="0" applyProtection="0"/>
    <xf numFmtId="0" fontId="82" fillId="55" borderId="0" applyNumberFormat="0" applyBorder="0" applyAlignment="0" applyProtection="0"/>
    <xf numFmtId="0" fontId="82" fillId="94" borderId="0" applyNumberFormat="0" applyBorder="0" applyAlignment="0" applyProtection="0"/>
    <xf numFmtId="0" fontId="120" fillId="60" borderId="21" applyNumberFormat="0" applyAlignment="0" applyProtection="0"/>
    <xf numFmtId="0" fontId="59" fillId="60" borderId="21" applyNumberFormat="0" applyAlignment="0" applyProtection="0"/>
    <xf numFmtId="0" fontId="150" fillId="95" borderId="16" applyNumberFormat="0" applyAlignment="0" applyProtection="0"/>
    <xf numFmtId="0" fontId="84" fillId="60" borderId="22" applyNumberFormat="0" applyAlignment="0" applyProtection="0"/>
    <xf numFmtId="0" fontId="151" fillId="95" borderId="15" applyNumberFormat="0" applyAlignment="0" applyProtection="0"/>
    <xf numFmtId="39" fontId="5" fillId="0" borderId="31">
      <alignment horizontal="right" vertical="top" wrapText="1"/>
    </xf>
    <xf numFmtId="0" fontId="62" fillId="0" borderId="0">
      <alignment horizontal="right" vertical="top"/>
    </xf>
    <xf numFmtId="0" fontId="63" fillId="0" borderId="0">
      <alignment horizontal="justify" vertical="top" wrapText="1"/>
    </xf>
    <xf numFmtId="0" fontId="62" fillId="0" borderId="0">
      <alignment horizontal="left"/>
    </xf>
    <xf numFmtId="4" fontId="63" fillId="0" borderId="0">
      <alignment horizontal="right"/>
    </xf>
    <xf numFmtId="0" fontId="63" fillId="0" borderId="0">
      <alignment horizontal="right"/>
    </xf>
    <xf numFmtId="4" fontId="63" fillId="0" borderId="0">
      <alignment horizontal="right" wrapText="1"/>
    </xf>
    <xf numFmtId="0" fontId="63" fillId="0" borderId="0">
      <alignment horizontal="right"/>
    </xf>
    <xf numFmtId="4" fontId="63" fillId="0" borderId="0">
      <alignment horizontal="right"/>
    </xf>
    <xf numFmtId="49" fontId="121" fillId="0" borderId="32" applyFill="0" applyProtection="0">
      <alignment horizontal="center" vertical="center"/>
    </xf>
    <xf numFmtId="181" fontId="122" fillId="0" borderId="0" applyFill="0" applyBorder="0" applyAlignment="0"/>
    <xf numFmtId="182" fontId="122" fillId="0" borderId="0" applyFill="0" applyBorder="0" applyAlignment="0"/>
    <xf numFmtId="181" fontId="122" fillId="0" borderId="0" applyFill="0" applyBorder="0" applyAlignment="0"/>
    <xf numFmtId="186" fontId="122" fillId="0" borderId="0" applyFill="0" applyBorder="0" applyAlignment="0"/>
    <xf numFmtId="182" fontId="122" fillId="0" borderId="0" applyFill="0" applyBorder="0" applyAlignment="0"/>
    <xf numFmtId="0" fontId="123" fillId="0" borderId="24" applyNumberFormat="0" applyFill="0" applyAlignment="0" applyProtection="0"/>
    <xf numFmtId="0" fontId="123" fillId="0" borderId="24" applyNumberFormat="0" applyFill="0" applyAlignment="0" applyProtection="0"/>
    <xf numFmtId="0" fontId="123" fillId="0" borderId="24" applyNumberFormat="0" applyFill="0" applyAlignment="0" applyProtection="0"/>
    <xf numFmtId="0" fontId="123" fillId="0" borderId="24" applyNumberFormat="0" applyFill="0" applyAlignment="0" applyProtection="0"/>
    <xf numFmtId="0" fontId="123" fillId="0" borderId="24" applyNumberFormat="0" applyFill="0" applyAlignment="0" applyProtection="0"/>
    <xf numFmtId="0" fontId="90" fillId="0" borderId="24" applyNumberFormat="0" applyFill="0" applyAlignment="0" applyProtection="0"/>
    <xf numFmtId="0" fontId="123" fillId="0" borderId="24" applyNumberFormat="0" applyFill="0" applyAlignment="0" applyProtection="0"/>
    <xf numFmtId="0" fontId="123" fillId="0" borderId="24" applyNumberFormat="0" applyFill="0" applyAlignment="0" applyProtection="0"/>
    <xf numFmtId="0" fontId="123" fillId="0" borderId="24" applyNumberFormat="0" applyFill="0" applyAlignment="0" applyProtection="0"/>
    <xf numFmtId="0" fontId="123" fillId="0" borderId="24" applyNumberFormat="0" applyFill="0" applyAlignment="0" applyProtection="0"/>
    <xf numFmtId="0" fontId="123" fillId="0" borderId="24" applyNumberFormat="0" applyFill="0" applyAlignment="0" applyProtection="0"/>
    <xf numFmtId="0" fontId="123" fillId="0" borderId="24" applyNumberFormat="0" applyFill="0" applyAlignment="0" applyProtection="0"/>
    <xf numFmtId="0" fontId="123" fillId="0" borderId="24" applyNumberFormat="0" applyFill="0" applyAlignment="0" applyProtection="0"/>
    <xf numFmtId="0" fontId="85" fillId="13" borderId="0" applyNumberFormat="0" applyBorder="0" applyAlignment="0" applyProtection="0"/>
    <xf numFmtId="0" fontId="152" fillId="96" borderId="0" applyNumberFormat="0" applyBorder="0" applyAlignment="0" applyProtection="0"/>
    <xf numFmtId="194" fontId="66" fillId="0" borderId="0" applyFont="0" applyFill="0" applyBorder="0" applyAlignment="0" applyProtection="0"/>
    <xf numFmtId="195" fontId="66" fillId="0" borderId="0" applyFont="0" applyFill="0" applyBorder="0" applyAlignment="0" applyProtection="0"/>
    <xf numFmtId="0" fontId="86" fillId="0" borderId="28" applyNumberFormat="0" applyFill="0" applyAlignment="0" applyProtection="0"/>
    <xf numFmtId="0" fontId="153" fillId="0" borderId="13" applyNumberFormat="0" applyFill="0" applyAlignment="0" applyProtection="0"/>
    <xf numFmtId="49" fontId="124" fillId="0" borderId="0" applyFill="0" applyBorder="0" applyProtection="0">
      <alignment horizontal="center" vertical="center"/>
      <protection locked="0"/>
    </xf>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49" fontId="124" fillId="0" borderId="0" applyFill="0" applyBorder="0" applyProtection="0">
      <alignment horizontal="center" vertical="center"/>
      <protection locked="0"/>
    </xf>
    <xf numFmtId="49" fontId="124" fillId="0" borderId="0" applyFill="0" applyBorder="0" applyProtection="0">
      <alignment horizontal="center" vertical="center"/>
      <protection locked="0"/>
    </xf>
    <xf numFmtId="49" fontId="124" fillId="0" borderId="0" applyFill="0" applyBorder="0" applyProtection="0">
      <alignment horizontal="center" vertical="center"/>
      <protection locked="0"/>
    </xf>
    <xf numFmtId="49" fontId="124" fillId="0" borderId="0" applyFill="0" applyBorder="0" applyProtection="0">
      <alignment horizontal="center" vertical="center"/>
      <protection locked="0"/>
    </xf>
    <xf numFmtId="49" fontId="124" fillId="0" borderId="0" applyFill="0" applyBorder="0" applyProtection="0">
      <alignment horizontal="center" vertical="center"/>
      <protection locked="0"/>
    </xf>
    <xf numFmtId="49" fontId="124" fillId="0" borderId="0" applyFill="0" applyBorder="0" applyProtection="0">
      <alignment horizontal="center" vertical="center"/>
      <protection locked="0"/>
    </xf>
    <xf numFmtId="49" fontId="124" fillId="0" borderId="0" applyFill="0" applyBorder="0" applyProtection="0">
      <alignment horizontal="center" vertical="center"/>
      <protection locked="0"/>
    </xf>
    <xf numFmtId="49" fontId="124" fillId="0" borderId="0" applyFill="0" applyBorder="0" applyProtection="0">
      <alignment horizontal="center" vertical="center"/>
    </xf>
    <xf numFmtId="49" fontId="124" fillId="0" borderId="0" applyFill="0" applyBorder="0" applyProtection="0">
      <alignment horizontal="center" vertical="center"/>
    </xf>
    <xf numFmtId="0" fontId="87" fillId="0" borderId="29" applyNumberFormat="0" applyFill="0" applyAlignment="0" applyProtection="0"/>
    <xf numFmtId="0" fontId="156" fillId="0" borderId="36" applyNumberFormat="0" applyFill="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88" fillId="0" borderId="30" applyNumberFormat="0" applyFill="0" applyAlignment="0" applyProtection="0"/>
    <xf numFmtId="0" fontId="157" fillId="0" borderId="14" applyNumberFormat="0" applyFill="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88" fillId="0" borderId="0" applyNumberFormat="0" applyFill="0" applyBorder="0" applyAlignment="0" applyProtection="0"/>
    <xf numFmtId="0" fontId="157"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57" fillId="0" borderId="0" applyNumberFormat="0" applyFill="0" applyBorder="0" applyAlignment="0" applyProtection="0"/>
    <xf numFmtId="49" fontId="124" fillId="0" borderId="0" applyFill="0" applyBorder="0" applyProtection="0">
      <alignment horizontal="center" vertical="center"/>
      <protection locked="0"/>
    </xf>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49" fontId="124" fillId="0" borderId="0" applyFill="0" applyBorder="0" applyProtection="0">
      <alignment horizontal="center" vertical="center"/>
      <protection locked="0"/>
    </xf>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49" fontId="124" fillId="0" borderId="0" applyFill="0" applyBorder="0" applyProtection="0">
      <alignment horizontal="center" vertical="center"/>
      <protection locked="0"/>
    </xf>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49" fontId="124" fillId="0" borderId="0" applyFill="0" applyBorder="0" applyProtection="0">
      <alignment horizontal="center" vertical="center"/>
      <protection locked="0"/>
    </xf>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49" fontId="124" fillId="0" borderId="0" applyFill="0" applyBorder="0" applyProtection="0">
      <alignment horizontal="center" vertical="center"/>
      <protection locked="0"/>
    </xf>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178" fontId="3" fillId="0" borderId="0">
      <alignment vertical="top"/>
    </xf>
    <xf numFmtId="0" fontId="3" fillId="0" borderId="0"/>
    <xf numFmtId="0" fontId="125" fillId="34" borderId="0" applyNumberFormat="0" applyBorder="0" applyAlignment="0" applyProtection="0"/>
    <xf numFmtId="0" fontId="125" fillId="34" borderId="0" applyNumberFormat="0" applyBorder="0" applyAlignment="0" applyProtection="0"/>
    <xf numFmtId="0" fontId="125" fillId="34" borderId="0" applyNumberFormat="0" applyBorder="0" applyAlignment="0" applyProtection="0"/>
    <xf numFmtId="0" fontId="125" fillId="34" borderId="0" applyNumberFormat="0" applyBorder="0" applyAlignment="0" applyProtection="0"/>
    <xf numFmtId="0" fontId="125" fillId="34" borderId="0" applyNumberFormat="0" applyBorder="0" applyAlignment="0" applyProtection="0"/>
    <xf numFmtId="0" fontId="89" fillId="34" borderId="0" applyNumberFormat="0" applyBorder="0" applyAlignment="0" applyProtection="0"/>
    <xf numFmtId="0" fontId="125" fillId="34" borderId="0" applyNumberFormat="0" applyBorder="0" applyAlignment="0" applyProtection="0"/>
    <xf numFmtId="0" fontId="125" fillId="34" borderId="0" applyNumberFormat="0" applyBorder="0" applyAlignment="0" applyProtection="0"/>
    <xf numFmtId="0" fontId="125" fillId="34" borderId="0" applyNumberFormat="0" applyBorder="0" applyAlignment="0" applyProtection="0"/>
    <xf numFmtId="0" fontId="125" fillId="34" borderId="0" applyNumberFormat="0" applyBorder="0" applyAlignment="0" applyProtection="0"/>
    <xf numFmtId="0" fontId="125" fillId="34" borderId="0" applyNumberFormat="0" applyBorder="0" applyAlignment="0" applyProtection="0"/>
    <xf numFmtId="0" fontId="125" fillId="34" borderId="0" applyNumberFormat="0" applyBorder="0" applyAlignment="0" applyProtection="0"/>
    <xf numFmtId="0" fontId="125" fillId="34" borderId="0" applyNumberFormat="0" applyBorder="0" applyAlignment="0" applyProtection="0"/>
    <xf numFmtId="0" fontId="89" fillId="34" borderId="0" applyNumberFormat="0" applyBorder="0" applyAlignment="0" applyProtection="0"/>
    <xf numFmtId="0" fontId="158" fillId="97" borderId="0" applyNumberFormat="0" applyBorder="0" applyAlignment="0" applyProtection="0"/>
    <xf numFmtId="0" fontId="89" fillId="34" borderId="0" applyNumberFormat="0" applyBorder="0" applyAlignment="0" applyProtection="0"/>
    <xf numFmtId="0" fontId="125" fillId="34" borderId="0" applyNumberFormat="0" applyBorder="0" applyAlignment="0" applyProtection="0"/>
    <xf numFmtId="196" fontId="126" fillId="0" borderId="0"/>
    <xf numFmtId="0" fontId="61" fillId="0" borderId="0"/>
    <xf numFmtId="0" fontId="3" fillId="0" borderId="0"/>
    <xf numFmtId="0" fontId="26" fillId="0" borderId="0"/>
    <xf numFmtId="0" fontId="61" fillId="0" borderId="0"/>
    <xf numFmtId="0" fontId="3" fillId="0" borderId="0"/>
    <xf numFmtId="0" fontId="3" fillId="0" borderId="0"/>
    <xf numFmtId="0" fontId="3" fillId="0" borderId="0"/>
    <xf numFmtId="0" fontId="27"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159" fillId="0" borderId="0"/>
    <xf numFmtId="0" fontId="3" fillId="0" borderId="0"/>
    <xf numFmtId="0" fontId="2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7" fillId="0" borderId="0"/>
    <xf numFmtId="0" fontId="5"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5" fillId="0" borderId="0"/>
    <xf numFmtId="0" fontId="5"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5" fillId="0" borderId="0"/>
    <xf numFmtId="0" fontId="5" fillId="0" borderId="0"/>
    <xf numFmtId="0" fontId="5" fillId="0" borderId="0"/>
    <xf numFmtId="0" fontId="5" fillId="0" borderId="0"/>
    <xf numFmtId="0" fontId="27" fillId="0" borderId="0"/>
    <xf numFmtId="0" fontId="3" fillId="0" borderId="0"/>
    <xf numFmtId="0" fontId="127"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3" fillId="0" borderId="0"/>
    <xf numFmtId="0" fontId="56" fillId="0" borderId="0"/>
    <xf numFmtId="0" fontId="3" fillId="0" borderId="0"/>
    <xf numFmtId="0" fontId="127" fillId="0" borderId="0"/>
    <xf numFmtId="0" fontId="3"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9" fillId="0" borderId="0"/>
    <xf numFmtId="0" fontId="3" fillId="0" borderId="0"/>
    <xf numFmtId="0" fontId="3" fillId="0" borderId="0"/>
    <xf numFmtId="0" fontId="3" fillId="0" borderId="0"/>
    <xf numFmtId="0" fontId="127" fillId="0" borderId="0"/>
    <xf numFmtId="0" fontId="3" fillId="0" borderId="0"/>
    <xf numFmtId="0" fontId="3" fillId="0" borderId="0"/>
    <xf numFmtId="0" fontId="3" fillId="0" borderId="0"/>
    <xf numFmtId="0" fontId="3" fillId="0" borderId="0"/>
    <xf numFmtId="0" fontId="127" fillId="0" borderId="0"/>
    <xf numFmtId="0" fontId="3" fillId="0" borderId="0"/>
    <xf numFmtId="0" fontId="3" fillId="0" borderId="0"/>
    <xf numFmtId="0" fontId="3" fillId="0" borderId="0"/>
    <xf numFmtId="0" fontId="3" fillId="0" borderId="0"/>
    <xf numFmtId="0" fontId="12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7" fillId="0" borderId="0"/>
    <xf numFmtId="0" fontId="3" fillId="0" borderId="0"/>
    <xf numFmtId="0" fontId="3" fillId="0" borderId="0"/>
    <xf numFmtId="166" fontId="128" fillId="0" borderId="0" applyFill="0" applyBorder="0" applyAlignment="0" applyProtection="0"/>
    <xf numFmtId="0" fontId="3" fillId="0" borderId="0"/>
    <xf numFmtId="166" fontId="128" fillId="0" borderId="0" applyFill="0" applyBorder="0" applyAlignment="0" applyProtection="0"/>
    <xf numFmtId="0" fontId="3" fillId="0" borderId="0"/>
    <xf numFmtId="166" fontId="128" fillId="0" borderId="0" applyFill="0" applyBorder="0" applyAlignment="0" applyProtection="0"/>
    <xf numFmtId="0" fontId="3" fillId="0" borderId="0"/>
    <xf numFmtId="0" fontId="3" fillId="0" borderId="0"/>
    <xf numFmtId="0" fontId="127" fillId="0" borderId="0"/>
    <xf numFmtId="0" fontId="3" fillId="0" borderId="0"/>
    <xf numFmtId="0" fontId="1" fillId="0" borderId="0"/>
    <xf numFmtId="0" fontId="3" fillId="0" borderId="0"/>
    <xf numFmtId="166" fontId="128" fillId="0" borderId="0" applyFill="0" applyBorder="0" applyAlignment="0" applyProtection="0"/>
    <xf numFmtId="0" fontId="3" fillId="0" borderId="0"/>
    <xf numFmtId="0" fontId="56" fillId="0" borderId="0"/>
    <xf numFmtId="0" fontId="3" fillId="0" borderId="0"/>
    <xf numFmtId="0" fontId="27" fillId="0" borderId="0"/>
    <xf numFmtId="0" fontId="3" fillId="0" borderId="0"/>
    <xf numFmtId="0" fontId="129" fillId="0" borderId="0"/>
    <xf numFmtId="0" fontId="97" fillId="0" borderId="0"/>
    <xf numFmtId="0" fontId="130" fillId="0" borderId="0"/>
    <xf numFmtId="0" fontId="3" fillId="0" borderId="0"/>
    <xf numFmtId="0" fontId="3" fillId="0" borderId="0"/>
    <xf numFmtId="0" fontId="1" fillId="0" borderId="0"/>
    <xf numFmtId="0" fontId="1" fillId="0" borderId="0"/>
    <xf numFmtId="0" fontId="133" fillId="0" borderId="0"/>
    <xf numFmtId="0" fontId="3" fillId="0" borderId="0"/>
    <xf numFmtId="0" fontId="3" fillId="0" borderId="0"/>
    <xf numFmtId="0" fontId="3" fillId="0" borderId="0"/>
    <xf numFmtId="0" fontId="3" fillId="0" borderId="0"/>
    <xf numFmtId="0" fontId="3" fillId="0" borderId="0"/>
    <xf numFmtId="0" fontId="160" fillId="0" borderId="0"/>
    <xf numFmtId="0" fontId="3" fillId="0" borderId="0"/>
    <xf numFmtId="0" fontId="3" fillId="0" borderId="0"/>
    <xf numFmtId="0" fontId="56" fillId="0" borderId="0"/>
    <xf numFmtId="0" fontId="3" fillId="0" borderId="0"/>
    <xf numFmtId="0" fontId="3" fillId="0" borderId="0"/>
    <xf numFmtId="0" fontId="3" fillId="0" borderId="0"/>
    <xf numFmtId="0" fontId="3" fillId="0" borderId="0"/>
    <xf numFmtId="0" fontId="56" fillId="0" borderId="0"/>
    <xf numFmtId="0" fontId="3" fillId="0" borderId="0"/>
    <xf numFmtId="0" fontId="3" fillId="0" borderId="0"/>
    <xf numFmtId="0" fontId="3" fillId="0" borderId="0"/>
    <xf numFmtId="0" fontId="3" fillId="0" borderId="0"/>
    <xf numFmtId="0" fontId="127" fillId="0" borderId="0"/>
    <xf numFmtId="0" fontId="3" fillId="0" borderId="0"/>
    <xf numFmtId="4" fontId="21" fillId="0" borderId="0">
      <alignment horizontal="justify" vertical="justify"/>
    </xf>
    <xf numFmtId="4" fontId="29" fillId="0" borderId="0">
      <alignment horizontal="justify"/>
    </xf>
    <xf numFmtId="0" fontId="127" fillId="0" borderId="0"/>
    <xf numFmtId="0" fontId="1" fillId="0" borderId="0"/>
    <xf numFmtId="0" fontId="27" fillId="0" borderId="0"/>
    <xf numFmtId="0" fontId="1" fillId="0" borderId="0"/>
    <xf numFmtId="0" fontId="3" fillId="0" borderId="0"/>
    <xf numFmtId="0" fontId="3" fillId="0" borderId="0"/>
    <xf numFmtId="0" fontId="128" fillId="0" borderId="0"/>
    <xf numFmtId="0" fontId="61" fillId="0" borderId="0"/>
    <xf numFmtId="0" fontId="27" fillId="0" borderId="0"/>
    <xf numFmtId="0" fontId="3" fillId="0" borderId="0"/>
    <xf numFmtId="0" fontId="27" fillId="0" borderId="0"/>
    <xf numFmtId="0" fontId="3" fillId="0" borderId="0"/>
    <xf numFmtId="0" fontId="95" fillId="0" borderId="0"/>
    <xf numFmtId="0" fontId="3" fillId="0" borderId="0"/>
    <xf numFmtId="0" fontId="3" fillId="0" borderId="0"/>
    <xf numFmtId="0" fontId="3" fillId="26" borderId="23" applyNumberFormat="0" applyFont="0" applyAlignment="0" applyProtection="0"/>
    <xf numFmtId="0" fontId="3" fillId="26" borderId="23" applyNumberFormat="0" applyFont="0" applyAlignment="0" applyProtection="0"/>
    <xf numFmtId="0" fontId="3" fillId="26" borderId="23" applyNumberFormat="0" applyFont="0" applyAlignment="0" applyProtection="0"/>
    <xf numFmtId="0" fontId="3" fillId="26" borderId="23" applyNumberFormat="0" applyFont="0" applyAlignment="0" applyProtection="0"/>
    <xf numFmtId="0" fontId="3" fillId="26" borderId="23" applyNumberFormat="0" applyFont="0" applyAlignment="0" applyProtection="0"/>
    <xf numFmtId="0" fontId="3" fillId="26" borderId="23" applyNumberFormat="0" applyFont="0" applyAlignment="0" applyProtection="0"/>
    <xf numFmtId="0" fontId="3" fillId="26" borderId="23" applyNumberFormat="0" applyFont="0" applyAlignment="0" applyProtection="0"/>
    <xf numFmtId="0" fontId="3" fillId="26" borderId="23" applyNumberFormat="0" applyFont="0" applyAlignment="0" applyProtection="0"/>
    <xf numFmtId="0" fontId="3" fillId="26" borderId="23" applyNumberFormat="0" applyFont="0" applyAlignment="0" applyProtection="0"/>
    <xf numFmtId="0" fontId="3" fillId="26" borderId="23" applyNumberFormat="0" applyFont="0" applyAlignment="0" applyProtection="0"/>
    <xf numFmtId="0" fontId="3" fillId="26" borderId="23" applyNumberFormat="0" applyFont="0" applyAlignment="0" applyProtection="0"/>
    <xf numFmtId="0" fontId="3" fillId="26" borderId="23" applyNumberFormat="0" applyFont="0" applyAlignment="0" applyProtection="0"/>
    <xf numFmtId="0" fontId="3" fillId="26" borderId="23" applyNumberFormat="0" applyFont="0" applyAlignment="0" applyProtection="0"/>
    <xf numFmtId="0" fontId="3" fillId="26" borderId="23" applyNumberFormat="0" applyFont="0" applyAlignment="0" applyProtection="0"/>
    <xf numFmtId="0" fontId="3" fillId="26" borderId="23" applyNumberFormat="0" applyFont="0" applyAlignment="0" applyProtection="0"/>
    <xf numFmtId="0" fontId="3" fillId="26" borderId="23" applyNumberFormat="0" applyFont="0" applyAlignment="0" applyProtection="0"/>
    <xf numFmtId="0" fontId="3" fillId="26" borderId="23" applyNumberFormat="0" applyFont="0" applyAlignment="0" applyProtection="0"/>
    <xf numFmtId="0" fontId="3" fillId="26" borderId="23" applyNumberFormat="0" applyFont="0" applyAlignment="0" applyProtection="0"/>
    <xf numFmtId="0" fontId="3" fillId="26" borderId="23" applyNumberFormat="0" applyFont="0" applyAlignment="0" applyProtection="0"/>
    <xf numFmtId="0" fontId="3" fillId="26" borderId="23" applyNumberFormat="0" applyFont="0" applyAlignment="0" applyProtection="0"/>
    <xf numFmtId="0" fontId="3" fillId="26" borderId="23" applyNumberFormat="0" applyFont="0" applyAlignment="0" applyProtection="0"/>
    <xf numFmtId="0" fontId="56" fillId="26" borderId="23" applyNumberFormat="0" applyFont="0" applyAlignment="0" applyProtection="0"/>
    <xf numFmtId="0" fontId="3" fillId="26" borderId="23" applyNumberFormat="0" applyFont="0" applyAlignment="0" applyProtection="0"/>
    <xf numFmtId="0" fontId="3" fillId="26" borderId="23" applyNumberFormat="0" applyFont="0" applyAlignment="0" applyProtection="0"/>
    <xf numFmtId="0" fontId="3" fillId="26" borderId="23" applyNumberFormat="0" applyFont="0" applyAlignment="0" applyProtection="0"/>
    <xf numFmtId="0" fontId="102" fillId="26" borderId="23" applyNumberFormat="0" applyFont="0" applyAlignment="0" applyProtection="0"/>
    <xf numFmtId="0" fontId="3" fillId="26" borderId="23" applyNumberFormat="0" applyFont="0" applyAlignment="0" applyProtection="0"/>
    <xf numFmtId="0" fontId="56" fillId="26" borderId="23" applyNumberFormat="0" applyFont="0" applyAlignment="0" applyProtection="0"/>
    <xf numFmtId="0" fontId="3" fillId="26" borderId="23" applyNumberFormat="0" applyFont="0" applyAlignment="0" applyProtection="0"/>
    <xf numFmtId="0" fontId="3" fillId="26" borderId="23" applyNumberFormat="0" applyFont="0" applyAlignment="0" applyProtection="0"/>
    <xf numFmtId="0" fontId="3" fillId="26" borderId="23" applyNumberFormat="0" applyFont="0" applyAlignment="0" applyProtection="0"/>
    <xf numFmtId="0" fontId="3" fillId="26" borderId="23" applyNumberFormat="0" applyFont="0" applyAlignment="0" applyProtection="0"/>
    <xf numFmtId="0" fontId="3" fillId="26" borderId="23" applyNumberFormat="0" applyFont="0" applyAlignment="0" applyProtection="0"/>
    <xf numFmtId="0" fontId="3" fillId="26" borderId="23" applyNumberFormat="0" applyFont="0" applyAlignment="0" applyProtection="0"/>
    <xf numFmtId="0" fontId="3" fillId="26" borderId="23" applyNumberFormat="0" applyFont="0" applyAlignment="0" applyProtection="0"/>
    <xf numFmtId="0" fontId="3" fillId="26" borderId="23" applyNumberFormat="0" applyFont="0" applyAlignment="0" applyProtection="0"/>
    <xf numFmtId="0" fontId="3" fillId="26" borderId="23" applyNumberFormat="0" applyFont="0" applyAlignment="0" applyProtection="0"/>
    <xf numFmtId="0" fontId="3" fillId="26" borderId="23" applyNumberFormat="0" applyFont="0" applyAlignment="0" applyProtection="0"/>
    <xf numFmtId="0" fontId="3" fillId="26" borderId="23" applyNumberFormat="0" applyFont="0" applyAlignment="0" applyProtection="0"/>
    <xf numFmtId="0" fontId="3" fillId="26" borderId="23" applyNumberFormat="0" applyFont="0" applyAlignment="0" applyProtection="0"/>
    <xf numFmtId="0" fontId="3" fillId="26" borderId="23" applyNumberFormat="0" applyFont="0" applyAlignment="0" applyProtection="0"/>
    <xf numFmtId="0" fontId="3" fillId="26" borderId="23" applyNumberFormat="0" applyFont="0" applyAlignment="0" applyProtection="0"/>
    <xf numFmtId="0" fontId="3" fillId="26" borderId="23" applyNumberFormat="0" applyFont="0" applyAlignment="0" applyProtection="0"/>
    <xf numFmtId="0" fontId="3" fillId="26" borderId="23" applyNumberFormat="0" applyFont="0" applyAlignment="0" applyProtection="0"/>
    <xf numFmtId="0" fontId="3" fillId="26" borderId="23" applyNumberFormat="0" applyFont="0" applyAlignment="0" applyProtection="0"/>
    <xf numFmtId="0" fontId="3" fillId="26" borderId="23" applyNumberFormat="0" applyFont="0" applyAlignment="0" applyProtection="0"/>
    <xf numFmtId="0" fontId="3" fillId="26" borderId="23" applyNumberFormat="0" applyFont="0" applyAlignment="0" applyProtection="0"/>
    <xf numFmtId="0" fontId="3" fillId="26" borderId="23" applyNumberFormat="0" applyFont="0" applyAlignment="0" applyProtection="0"/>
    <xf numFmtId="0" fontId="3" fillId="26" borderId="23" applyNumberFormat="0" applyFont="0" applyAlignment="0" applyProtection="0"/>
    <xf numFmtId="0" fontId="3" fillId="26" borderId="23" applyNumberFormat="0" applyFont="0" applyAlignment="0" applyProtection="0"/>
    <xf numFmtId="0" fontId="3" fillId="26" borderId="23" applyNumberFormat="0" applyFont="0" applyAlignment="0" applyProtection="0"/>
    <xf numFmtId="0" fontId="3" fillId="26" borderId="23" applyNumberFormat="0" applyFont="0" applyAlignment="0" applyProtection="0"/>
    <xf numFmtId="0" fontId="3" fillId="26" borderId="23" applyNumberFormat="0" applyFont="0" applyAlignment="0" applyProtection="0"/>
    <xf numFmtId="0" fontId="3" fillId="26" borderId="23" applyNumberFormat="0" applyFont="0" applyAlignment="0" applyProtection="0"/>
    <xf numFmtId="0" fontId="3" fillId="26" borderId="23" applyNumberFormat="0" applyFont="0" applyAlignment="0" applyProtection="0"/>
    <xf numFmtId="0" fontId="3" fillId="26" borderId="23" applyNumberFormat="0" applyFont="0" applyAlignment="0" applyProtection="0"/>
    <xf numFmtId="0" fontId="3" fillId="26" borderId="23" applyNumberFormat="0" applyFont="0" applyAlignment="0" applyProtection="0"/>
    <xf numFmtId="0" fontId="3" fillId="26" borderId="23" applyNumberFormat="0" applyFont="0" applyAlignment="0" applyProtection="0"/>
    <xf numFmtId="0" fontId="3" fillId="26" borderId="23" applyNumberFormat="0" applyFont="0" applyAlignment="0" applyProtection="0"/>
    <xf numFmtId="0" fontId="3" fillId="26" borderId="23" applyNumberFormat="0" applyFont="0" applyAlignment="0" applyProtection="0"/>
    <xf numFmtId="0" fontId="3" fillId="26" borderId="23" applyNumberFormat="0" applyFont="0" applyAlignment="0" applyProtection="0"/>
    <xf numFmtId="0" fontId="3" fillId="26" borderId="23" applyNumberFormat="0" applyFont="0" applyAlignment="0" applyProtection="0"/>
    <xf numFmtId="0" fontId="3" fillId="26" borderId="23" applyNumberFormat="0" applyFont="0" applyAlignment="0" applyProtection="0"/>
    <xf numFmtId="0" fontId="97" fillId="67" borderId="23" applyNumberFormat="0" applyAlignment="0" applyProtection="0"/>
    <xf numFmtId="0" fontId="66" fillId="0" borderId="0"/>
    <xf numFmtId="0" fontId="66" fillId="0" borderId="0"/>
    <xf numFmtId="0" fontId="66" fillId="0" borderId="0"/>
    <xf numFmtId="0" fontId="3" fillId="0" borderId="0"/>
    <xf numFmtId="0" fontId="66" fillId="0" borderId="0">
      <alignment horizontal="left"/>
    </xf>
    <xf numFmtId="0" fontId="3" fillId="0" borderId="0"/>
    <xf numFmtId="0" fontId="3" fillId="0" borderId="0"/>
    <xf numFmtId="0" fontId="66" fillId="0" borderId="0">
      <alignment horizontal="left"/>
    </xf>
    <xf numFmtId="0" fontId="3" fillId="0" borderId="0"/>
    <xf numFmtId="0" fontId="66" fillId="0" borderId="0">
      <alignment horizontal="left"/>
    </xf>
    <xf numFmtId="0" fontId="3" fillId="0" borderId="0"/>
    <xf numFmtId="0" fontId="3" fillId="0" borderId="0"/>
    <xf numFmtId="0" fontId="3" fillId="0" borderId="0"/>
    <xf numFmtId="0" fontId="66" fillId="0" borderId="0">
      <alignment horizontal="left"/>
    </xf>
    <xf numFmtId="0" fontId="3" fillId="0" borderId="0"/>
    <xf numFmtId="0" fontId="66" fillId="0" borderId="0">
      <alignment horizontal="left"/>
    </xf>
    <xf numFmtId="0" fontId="66" fillId="0" borderId="0"/>
    <xf numFmtId="0" fontId="66" fillId="0" borderId="0">
      <alignment horizontal="left"/>
    </xf>
    <xf numFmtId="0" fontId="66" fillId="0" borderId="0"/>
    <xf numFmtId="0" fontId="66" fillId="0" borderId="0"/>
    <xf numFmtId="0" fontId="3" fillId="0" borderId="0" applyProtection="0"/>
    <xf numFmtId="0" fontId="66" fillId="0" borderId="0">
      <alignment horizontal="left"/>
    </xf>
    <xf numFmtId="0" fontId="3" fillId="0" borderId="0" applyProtection="0"/>
    <xf numFmtId="0" fontId="3" fillId="0" borderId="0"/>
    <xf numFmtId="0" fontId="3" fillId="0" borderId="0"/>
    <xf numFmtId="0" fontId="3"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6" fillId="0" borderId="0"/>
    <xf numFmtId="0" fontId="66" fillId="0" borderId="0"/>
    <xf numFmtId="0" fontId="3" fillId="0" borderId="0"/>
    <xf numFmtId="0" fontId="10"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10" fillId="0" borderId="0"/>
    <xf numFmtId="0" fontId="3"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66" fillId="0" borderId="0"/>
    <xf numFmtId="0" fontId="66" fillId="0" borderId="0"/>
    <xf numFmtId="0" fontId="66" fillId="0" borderId="0"/>
    <xf numFmtId="0" fontId="10" fillId="0" borderId="0"/>
    <xf numFmtId="192" fontId="131" fillId="0" borderId="0"/>
    <xf numFmtId="0" fontId="3"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10" fillId="0" borderId="0"/>
    <xf numFmtId="0" fontId="66" fillId="0" borderId="0"/>
    <xf numFmtId="0" fontId="66" fillId="0" borderId="0"/>
    <xf numFmtId="0" fontId="66" fillId="0" borderId="0"/>
    <xf numFmtId="0" fontId="66" fillId="0" borderId="0"/>
    <xf numFmtId="0" fontId="66" fillId="0" borderId="0"/>
    <xf numFmtId="0" fontId="66" fillId="0" borderId="0"/>
    <xf numFmtId="0" fontId="3" fillId="0" borderId="0"/>
    <xf numFmtId="0" fontId="10" fillId="0" borderId="0"/>
    <xf numFmtId="0" fontId="66" fillId="0" borderId="0">
      <alignment horizontal="left"/>
    </xf>
    <xf numFmtId="0" fontId="66" fillId="0" borderId="0">
      <alignment horizontal="left"/>
    </xf>
    <xf numFmtId="0" fontId="66" fillId="0" borderId="0">
      <alignment horizontal="left"/>
    </xf>
    <xf numFmtId="0" fontId="3" fillId="0" borderId="0"/>
    <xf numFmtId="0" fontId="10" fillId="0" borderId="0"/>
    <xf numFmtId="203" fontId="56" fillId="0" borderId="0"/>
    <xf numFmtId="0" fontId="3" fillId="0" borderId="0"/>
    <xf numFmtId="0" fontId="10" fillId="0" borderId="0"/>
    <xf numFmtId="0" fontId="3" fillId="0" borderId="0"/>
    <xf numFmtId="0" fontId="10" fillId="0" borderId="0"/>
    <xf numFmtId="0" fontId="127" fillId="0" borderId="0"/>
    <xf numFmtId="0" fontId="10" fillId="0" borderId="0"/>
    <xf numFmtId="0" fontId="66" fillId="0" borderId="0"/>
    <xf numFmtId="0" fontId="66" fillId="0" borderId="0"/>
    <xf numFmtId="0" fontId="66" fillId="0" borderId="0"/>
    <xf numFmtId="0" fontId="10" fillId="0" borderId="0"/>
    <xf numFmtId="0" fontId="10" fillId="0" borderId="0"/>
    <xf numFmtId="0" fontId="3" fillId="0" borderId="0"/>
    <xf numFmtId="0" fontId="3" fillId="0" borderId="0">
      <alignment vertical="top"/>
    </xf>
    <xf numFmtId="0" fontId="12" fillId="0" borderId="0"/>
    <xf numFmtId="0" fontId="66" fillId="0" borderId="0"/>
    <xf numFmtId="0" fontId="66" fillId="0" borderId="0"/>
    <xf numFmtId="0" fontId="66" fillId="0" borderId="0"/>
    <xf numFmtId="0" fontId="66" fillId="0" borderId="0"/>
    <xf numFmtId="0" fontId="3" fillId="0" borderId="0" applyProtection="0"/>
    <xf numFmtId="0" fontId="3" fillId="0" borderId="0" applyProtection="0"/>
    <xf numFmtId="0" fontId="3" fillId="0" borderId="0" applyProtection="0"/>
    <xf numFmtId="0" fontId="3" fillId="0" borderId="0" applyProtection="0"/>
    <xf numFmtId="0" fontId="3" fillId="0" borderId="0" applyProtection="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66" fillId="0" borderId="0"/>
    <xf numFmtId="0" fontId="66" fillId="0" borderId="0"/>
    <xf numFmtId="0" fontId="66" fillId="0" borderId="0"/>
    <xf numFmtId="0" fontId="132" fillId="0" borderId="0"/>
    <xf numFmtId="0" fontId="3" fillId="0" borderId="0"/>
    <xf numFmtId="0" fontId="3" fillId="0" borderId="0" applyProtection="0"/>
    <xf numFmtId="0" fontId="3" fillId="0" borderId="0" applyProtection="0"/>
    <xf numFmtId="0" fontId="3" fillId="0" borderId="0" applyProtection="0"/>
    <xf numFmtId="0" fontId="3" fillId="0" borderId="0" applyProtection="0"/>
    <xf numFmtId="0" fontId="12" fillId="0" borderId="0"/>
    <xf numFmtId="0" fontId="12" fillId="0" borderId="0"/>
    <xf numFmtId="0" fontId="3" fillId="0" borderId="0" applyProtection="0"/>
    <xf numFmtId="0" fontId="3" fillId="0" borderId="0" applyProtection="0"/>
    <xf numFmtId="0" fontId="66" fillId="0" borderId="0"/>
    <xf numFmtId="0" fontId="66" fillId="0" borderId="0"/>
    <xf numFmtId="0" fontId="66" fillId="0" borderId="0"/>
    <xf numFmtId="0" fontId="132" fillId="0" borderId="0"/>
    <xf numFmtId="0" fontId="3" fillId="0" borderId="0"/>
    <xf numFmtId="0" fontId="66" fillId="0" borderId="0"/>
    <xf numFmtId="0" fontId="66" fillId="0" borderId="0"/>
    <xf numFmtId="0" fontId="66" fillId="0" borderId="0"/>
    <xf numFmtId="0" fontId="66" fillId="0" borderId="0"/>
    <xf numFmtId="0" fontId="56" fillId="0" borderId="0"/>
    <xf numFmtId="0" fontId="132" fillId="0" borderId="0"/>
    <xf numFmtId="0" fontId="3" fillId="0" borderId="0"/>
    <xf numFmtId="0" fontId="66" fillId="0" borderId="0">
      <alignment horizontal="left"/>
    </xf>
    <xf numFmtId="0" fontId="3" fillId="0" borderId="0"/>
    <xf numFmtId="0" fontId="3" fillId="0" borderId="0"/>
    <xf numFmtId="0" fontId="66" fillId="0" borderId="0"/>
    <xf numFmtId="0" fontId="66" fillId="0" borderId="0"/>
    <xf numFmtId="0" fontId="66" fillId="0" borderId="0"/>
    <xf numFmtId="0" fontId="3" fillId="0" borderId="0"/>
    <xf numFmtId="0" fontId="66" fillId="0" borderId="0"/>
    <xf numFmtId="0" fontId="66" fillId="0" borderId="0"/>
    <xf numFmtId="0" fontId="66" fillId="0" borderId="0"/>
    <xf numFmtId="0" fontId="66" fillId="0" borderId="0">
      <alignment horizontal="left"/>
    </xf>
    <xf numFmtId="0" fontId="3" fillId="0" borderId="0"/>
    <xf numFmtId="0" fontId="66" fillId="0" borderId="0">
      <alignment horizontal="left"/>
    </xf>
    <xf numFmtId="0" fontId="3" fillId="0" borderId="0"/>
    <xf numFmtId="0" fontId="65" fillId="0" borderId="0"/>
    <xf numFmtId="0" fontId="3" fillId="0" borderId="0"/>
    <xf numFmtId="0" fontId="3" fillId="0" borderId="0"/>
    <xf numFmtId="0" fontId="3" fillId="26" borderId="23" applyNumberFormat="0" applyFont="0" applyAlignment="0" applyProtection="0"/>
    <xf numFmtId="0" fontId="11" fillId="0" borderId="0" applyNumberFormat="0" applyFill="0" applyBorder="0" applyAlignment="0" applyProtection="0"/>
    <xf numFmtId="0" fontId="120" fillId="60" borderId="21" applyNumberFormat="0" applyAlignment="0" applyProtection="0"/>
    <xf numFmtId="0" fontId="120" fillId="60" borderId="21" applyNumberFormat="0" applyAlignment="0" applyProtection="0"/>
    <xf numFmtId="0" fontId="120" fillId="60" borderId="21" applyNumberFormat="0" applyAlignment="0" applyProtection="0"/>
    <xf numFmtId="0" fontId="120" fillId="60" borderId="21" applyNumberFormat="0" applyAlignment="0" applyProtection="0"/>
    <xf numFmtId="0" fontId="120" fillId="60" borderId="21" applyNumberFormat="0" applyAlignment="0" applyProtection="0"/>
    <xf numFmtId="0" fontId="59" fillId="60" borderId="21" applyNumberFormat="0" applyAlignment="0" applyProtection="0"/>
    <xf numFmtId="0" fontId="120" fillId="60" borderId="21" applyNumberFormat="0" applyAlignment="0" applyProtection="0"/>
    <xf numFmtId="0" fontId="120" fillId="60" borderId="21" applyNumberFormat="0" applyAlignment="0" applyProtection="0"/>
    <xf numFmtId="0" fontId="120" fillId="60" borderId="21" applyNumberFormat="0" applyAlignment="0" applyProtection="0"/>
    <xf numFmtId="0" fontId="120" fillId="60" borderId="21" applyNumberFormat="0" applyAlignment="0" applyProtection="0"/>
    <xf numFmtId="0" fontId="120" fillId="60" borderId="21" applyNumberFormat="0" applyAlignment="0" applyProtection="0"/>
    <xf numFmtId="0" fontId="120" fillId="60" borderId="21" applyNumberFormat="0" applyAlignment="0" applyProtection="0"/>
    <xf numFmtId="0" fontId="120" fillId="60" borderId="21" applyNumberFormat="0" applyAlignment="0" applyProtection="0"/>
    <xf numFmtId="185" fontId="5" fillId="0" borderId="0" applyFont="0" applyFill="0" applyBorder="0" applyAlignment="0" applyProtection="0"/>
    <xf numFmtId="197" fontId="5" fillId="0" borderId="0" applyFont="0" applyFill="0" applyBorder="0" applyAlignment="0" applyProtection="0"/>
    <xf numFmtId="10"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109" fillId="0" borderId="0" applyFill="0" applyBorder="0" applyAlignment="0" applyProtection="0"/>
    <xf numFmtId="9" fontId="109" fillId="0" borderId="0" applyFill="0" applyBorder="0" applyAlignment="0" applyProtection="0"/>
    <xf numFmtId="9" fontId="3" fillId="0" borderId="0" applyFont="0" applyFill="0" applyBorder="0" applyAlignment="0" applyProtection="0"/>
    <xf numFmtId="9" fontId="133" fillId="0" borderId="0" applyFont="0" applyFill="0" applyBorder="0" applyAlignment="0" applyProtection="0"/>
    <xf numFmtId="49" fontId="121" fillId="0" borderId="0">
      <alignment vertical="center"/>
      <protection locked="0"/>
    </xf>
    <xf numFmtId="0" fontId="112" fillId="0" borderId="0" applyNumberFormat="0" applyFill="0" applyBorder="0" applyAlignment="0" applyProtection="0"/>
    <xf numFmtId="9" fontId="13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99" fillId="43" borderId="0" applyNumberFormat="0" applyBorder="0" applyAlignment="0" applyProtection="0"/>
    <xf numFmtId="0" fontId="99" fillId="47" borderId="0" applyNumberFormat="0" applyBorder="0" applyAlignment="0" applyProtection="0"/>
    <xf numFmtId="0" fontId="99" fillId="50" borderId="0" applyNumberFormat="0" applyBorder="0" applyAlignment="0" applyProtection="0"/>
    <xf numFmtId="0" fontId="99" fillId="36" borderId="0" applyNumberFormat="0" applyBorder="0" applyAlignment="0" applyProtection="0"/>
    <xf numFmtId="0" fontId="99" fillId="37" borderId="0" applyNumberFormat="0" applyBorder="0" applyAlignment="0" applyProtection="0"/>
    <xf numFmtId="0" fontId="99" fillId="55" borderId="0" applyNumberFormat="0" applyBorder="0" applyAlignment="0" applyProtection="0"/>
    <xf numFmtId="0" fontId="123" fillId="0" borderId="24" applyNumberFormat="0" applyFill="0" applyAlignment="0" applyProtection="0"/>
    <xf numFmtId="0" fontId="90" fillId="0" borderId="24" applyNumberFormat="0" applyFill="0" applyAlignment="0" applyProtection="0"/>
    <xf numFmtId="0" fontId="161" fillId="0" borderId="17" applyNumberFormat="0" applyFill="0" applyAlignment="0" applyProtection="0"/>
    <xf numFmtId="181" fontId="18" fillId="0" borderId="0" applyFill="0" applyBorder="0" applyAlignment="0"/>
    <xf numFmtId="182" fontId="18" fillId="0" borderId="0" applyFill="0" applyBorder="0" applyAlignment="0"/>
    <xf numFmtId="181" fontId="18" fillId="0" borderId="0" applyFill="0" applyBorder="0" applyAlignment="0"/>
    <xf numFmtId="186" fontId="18" fillId="0" borderId="0" applyFill="0" applyBorder="0" applyAlignment="0"/>
    <xf numFmtId="182" fontId="18" fillId="0" borderId="0" applyFill="0" applyBorder="0" applyAlignment="0"/>
    <xf numFmtId="0" fontId="134" fillId="63" borderId="25" applyNumberFormat="0" applyAlignment="0" applyProtection="0"/>
    <xf numFmtId="0" fontId="91" fillId="63" borderId="25" applyNumberFormat="0" applyAlignment="0" applyProtection="0"/>
    <xf numFmtId="0" fontId="91" fillId="98" borderId="18" applyNumberFormat="0" applyAlignment="0" applyProtection="0"/>
    <xf numFmtId="0" fontId="107" fillId="60" borderId="22" applyNumberFormat="0" applyAlignment="0" applyProtection="0"/>
    <xf numFmtId="49" fontId="135" fillId="0" borderId="0">
      <alignment vertical="center"/>
      <protection locked="0"/>
    </xf>
    <xf numFmtId="0" fontId="58" fillId="14" borderId="0" applyNumberFormat="0" applyBorder="0" applyAlignment="0" applyProtection="0"/>
    <xf numFmtId="0" fontId="73" fillId="13" borderId="0" applyNumberFormat="0" applyBorder="0" applyAlignment="0" applyProtection="0"/>
    <xf numFmtId="0" fontId="73" fillId="19" borderId="0" applyNumberFormat="0" applyBorder="0" applyAlignment="0" applyProtection="0"/>
    <xf numFmtId="0" fontId="136" fillId="0" borderId="0" applyNumberFormat="0" applyFill="0" applyBorder="0" applyAlignment="0" applyProtection="0"/>
    <xf numFmtId="0" fontId="103" fillId="13" borderId="0" applyNumberFormat="0" applyBorder="0" applyAlignment="0" applyProtection="0"/>
    <xf numFmtId="0" fontId="59" fillId="60" borderId="21" applyNumberFormat="0" applyAlignment="0" applyProtection="0"/>
    <xf numFmtId="0" fontId="64" fillId="0" borderId="0"/>
    <xf numFmtId="0" fontId="137" fillId="0" borderId="0"/>
    <xf numFmtId="0" fontId="55" fillId="0" borderId="0"/>
    <xf numFmtId="0" fontId="17" fillId="0" borderId="0" applyBorder="0"/>
    <xf numFmtId="0" fontId="17" fillId="0" borderId="0"/>
    <xf numFmtId="0" fontId="138" fillId="0" borderId="0"/>
    <xf numFmtId="0" fontId="29" fillId="0" borderId="0">
      <alignment horizontal="left" vertical="top" wrapText="1"/>
    </xf>
    <xf numFmtId="0" fontId="17" fillId="0" borderId="0"/>
    <xf numFmtId="0" fontId="17" fillId="0" borderId="0"/>
    <xf numFmtId="0" fontId="3" fillId="0" borderId="0"/>
    <xf numFmtId="0" fontId="138" fillId="0" borderId="0"/>
    <xf numFmtId="0" fontId="92" fillId="0" borderId="0" applyNumberFormat="0" applyFill="0" applyBorder="0" applyAlignment="0" applyProtection="0"/>
    <xf numFmtId="0" fontId="162" fillId="0" borderId="0" applyNumberFormat="0" applyFill="0" applyBorder="0" applyAlignment="0" applyProtection="0"/>
    <xf numFmtId="0" fontId="60" fillId="0" borderId="0" applyNumberFormat="0" applyFill="0" applyBorder="0" applyAlignment="0" applyProtection="0"/>
    <xf numFmtId="0" fontId="5" fillId="0" borderId="33">
      <alignment horizontal="left" vertical="top" wrapText="1"/>
    </xf>
    <xf numFmtId="49" fontId="106" fillId="0" borderId="0" applyFill="0" applyBorder="0" applyAlignment="0"/>
    <xf numFmtId="198" fontId="106" fillId="0" borderId="0" applyFill="0" applyBorder="0" applyAlignment="0"/>
    <xf numFmtId="199" fontId="106" fillId="0" borderId="0" applyFill="0" applyBorder="0" applyAlignment="0"/>
    <xf numFmtId="0" fontId="92" fillId="0" borderId="0" applyNumberFormat="0" applyFill="0" applyBorder="0" applyAlignment="0" applyProtection="0"/>
    <xf numFmtId="0" fontId="57" fillId="0" borderId="0" applyNumberFormat="0" applyFill="0" applyBorder="0" applyAlignment="0" applyProtection="0"/>
    <xf numFmtId="0" fontId="146" fillId="0" borderId="0" applyNumberFormat="0" applyFill="0" applyBorder="0" applyAlignment="0" applyProtection="0"/>
    <xf numFmtId="0" fontId="86" fillId="0" borderId="28" applyNumberFormat="0" applyFill="0" applyAlignment="0" applyProtection="0"/>
    <xf numFmtId="0" fontId="87" fillId="0" borderId="29" applyNumberFormat="0" applyFill="0" applyAlignment="0" applyProtection="0"/>
    <xf numFmtId="0" fontId="88" fillId="0" borderId="30" applyNumberFormat="0" applyFill="0" applyAlignment="0" applyProtection="0"/>
    <xf numFmtId="0" fontId="88" fillId="0" borderId="0" applyNumberFormat="0" applyFill="0" applyBorder="0" applyAlignment="0" applyProtection="0"/>
    <xf numFmtId="0" fontId="16" fillId="0" borderId="26" applyNumberFormat="0" applyFill="0" applyAlignment="0" applyProtection="0"/>
    <xf numFmtId="0" fontId="16" fillId="0" borderId="26" applyNumberFormat="0" applyFill="0" applyAlignment="0" applyProtection="0"/>
    <xf numFmtId="0" fontId="16" fillId="0" borderId="26" applyNumberFormat="0" applyFill="0" applyAlignment="0" applyProtection="0"/>
    <xf numFmtId="0" fontId="16" fillId="0" borderId="26" applyNumberFormat="0" applyFill="0" applyAlignment="0" applyProtection="0"/>
    <xf numFmtId="0" fontId="16" fillId="0" borderId="26" applyNumberFormat="0" applyFill="0" applyAlignment="0" applyProtection="0"/>
    <xf numFmtId="0" fontId="93" fillId="0" borderId="26" applyNumberFormat="0" applyFill="0" applyAlignment="0" applyProtection="0"/>
    <xf numFmtId="0" fontId="16" fillId="0" borderId="26" applyNumberFormat="0" applyFill="0" applyAlignment="0" applyProtection="0"/>
    <xf numFmtId="0" fontId="16" fillId="0" borderId="26" applyNumberFormat="0" applyFill="0" applyAlignment="0" applyProtection="0"/>
    <xf numFmtId="0" fontId="16" fillId="0" borderId="26" applyNumberFormat="0" applyFill="0" applyAlignment="0" applyProtection="0"/>
    <xf numFmtId="0" fontId="16" fillId="0" borderId="26" applyNumberFormat="0" applyFill="0" applyAlignment="0" applyProtection="0"/>
    <xf numFmtId="0" fontId="16" fillId="0" borderId="26" applyNumberFormat="0" applyFill="0" applyAlignment="0" applyProtection="0"/>
    <xf numFmtId="0" fontId="16" fillId="0" borderId="26" applyNumberFormat="0" applyFill="0" applyAlignment="0" applyProtection="0"/>
    <xf numFmtId="0" fontId="16" fillId="0" borderId="26" applyNumberFormat="0" applyFill="0" applyAlignment="0" applyProtection="0"/>
    <xf numFmtId="0" fontId="139" fillId="0" borderId="0"/>
    <xf numFmtId="0" fontId="74" fillId="0" borderId="0" applyNumberFormat="0" applyFill="0" applyBorder="0" applyAlignment="0" applyProtection="0"/>
    <xf numFmtId="0" fontId="75" fillId="0" borderId="28" applyNumberFormat="0" applyFill="0" applyAlignment="0" applyProtection="0"/>
    <xf numFmtId="0" fontId="141" fillId="0" borderId="28" applyNumberFormat="0" applyFill="0" applyAlignment="0" applyProtection="0"/>
    <xf numFmtId="0" fontId="76" fillId="0" borderId="29" applyNumberFormat="0" applyFill="0" applyAlignment="0" applyProtection="0"/>
    <xf numFmtId="0" fontId="142" fillId="0" borderId="29" applyNumberFormat="0" applyFill="0" applyAlignment="0" applyProtection="0"/>
    <xf numFmtId="0" fontId="77" fillId="0" borderId="30" applyNumberFormat="0" applyFill="0" applyAlignment="0" applyProtection="0"/>
    <xf numFmtId="0" fontId="143" fillId="0" borderId="30" applyNumberFormat="0" applyFill="0" applyAlignment="0" applyProtection="0"/>
    <xf numFmtId="0" fontId="77" fillId="0" borderId="0" applyNumberFormat="0" applyFill="0" applyBorder="0" applyAlignment="0" applyProtection="0"/>
    <xf numFmtId="0" fontId="143" fillId="0" borderId="0" applyNumberFormat="0" applyFill="0" applyBorder="0" applyAlignment="0" applyProtection="0"/>
    <xf numFmtId="0" fontId="140" fillId="0" borderId="0" applyNumberFormat="0" applyFill="0" applyBorder="0" applyAlignment="0" applyProtection="0"/>
    <xf numFmtId="0" fontId="57" fillId="0" borderId="0" applyNumberFormat="0" applyFill="0" applyBorder="0" applyAlignment="0" applyProtection="0"/>
    <xf numFmtId="0" fontId="93" fillId="0" borderId="26" applyNumberFormat="0" applyFill="0" applyAlignment="0" applyProtection="0"/>
    <xf numFmtId="0" fontId="93" fillId="0" borderId="20" applyNumberFormat="0" applyFill="0" applyAlignment="0" applyProtection="0"/>
    <xf numFmtId="0" fontId="135" fillId="0" borderId="0" applyFill="0" applyBorder="0" applyProtection="0">
      <alignment vertical="center"/>
    </xf>
    <xf numFmtId="200" fontId="4" fillId="68" borderId="34">
      <alignment vertical="center"/>
    </xf>
    <xf numFmtId="191" fontId="4" fillId="68" borderId="34">
      <alignment vertical="center"/>
    </xf>
    <xf numFmtId="0" fontId="94" fillId="17" borderId="22" applyNumberFormat="0" applyAlignment="0" applyProtection="0"/>
    <xf numFmtId="0" fontId="163" fillId="27" borderId="15" applyNumberFormat="0" applyAlignment="0" applyProtection="0"/>
    <xf numFmtId="173" fontId="3" fillId="0" borderId="0" applyFont="0" applyFill="0" applyBorder="0" applyAlignment="0" applyProtection="0"/>
    <xf numFmtId="173" fontId="3" fillId="0" borderId="0" applyFont="0" applyFill="0" applyBorder="0" applyAlignment="0" applyProtection="0"/>
    <xf numFmtId="0" fontId="91" fillId="63" borderId="25" applyNumberFormat="0" applyAlignment="0" applyProtection="0"/>
    <xf numFmtId="0" fontId="78" fillId="0" borderId="24" applyNumberFormat="0" applyFill="0" applyAlignment="0" applyProtection="0"/>
    <xf numFmtId="0" fontId="144" fillId="0" borderId="35" applyNumberFormat="0" applyFill="0" applyAlignment="0" applyProtection="0"/>
    <xf numFmtId="0" fontId="119" fillId="17" borderId="22" applyNumberFormat="0" applyAlignment="0" applyProtection="0"/>
    <xf numFmtId="0" fontId="16" fillId="0" borderId="26" applyNumberFormat="0" applyFill="0" applyAlignment="0" applyProtection="0"/>
    <xf numFmtId="201" fontId="97" fillId="0" borderId="0" applyFill="0" applyBorder="0" applyAlignment="0" applyProtection="0"/>
    <xf numFmtId="202" fontId="97" fillId="0" borderId="0" applyFill="0" applyBorder="0" applyAlignment="0" applyProtection="0"/>
    <xf numFmtId="0" fontId="79"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6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1" fillId="0" borderId="0">
      <protection locked="0"/>
    </xf>
    <xf numFmtId="0" fontId="11" fillId="0" borderId="0" applyNumberForma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179" fontId="3"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166" fontId="9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166" fontId="133" fillId="0" borderId="0" applyFont="0" applyFill="0" applyBorder="0" applyAlignment="0" applyProtection="0"/>
    <xf numFmtId="40" fontId="127"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169" fontId="3"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169" fontId="3"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3"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166" fontId="133" fillId="0" borderId="0" applyFont="0" applyFill="0" applyBorder="0" applyAlignment="0" applyProtection="0"/>
    <xf numFmtId="169"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56" fillId="0" borderId="0" applyFont="0" applyFill="0" applyBorder="0" applyAlignment="0" applyProtection="0"/>
    <xf numFmtId="166" fontId="3"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166" fontId="133" fillId="0" borderId="0" applyFont="0" applyFill="0" applyBorder="0" applyAlignment="0" applyProtection="0"/>
    <xf numFmtId="43" fontId="66"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43" fontId="56" fillId="0" borderId="0" applyFont="0" applyFill="0" applyBorder="0" applyAlignment="0" applyProtection="0"/>
    <xf numFmtId="0" fontId="80" fillId="63" borderId="25" applyNumberFormat="0" applyAlignment="0" applyProtection="0"/>
    <xf numFmtId="0" fontId="80" fillId="69" borderId="25" applyNumberFormat="0" applyAlignment="0" applyProtection="0"/>
    <xf numFmtId="0" fontId="164" fillId="0" borderId="0"/>
    <xf numFmtId="0" fontId="164" fillId="0" borderId="0"/>
    <xf numFmtId="0" fontId="164" fillId="0" borderId="0"/>
    <xf numFmtId="0" fontId="164" fillId="0" borderId="0"/>
    <xf numFmtId="0" fontId="164" fillId="0" borderId="0"/>
    <xf numFmtId="0" fontId="164" fillId="0" borderId="0"/>
    <xf numFmtId="0" fontId="164" fillId="0" borderId="0"/>
    <xf numFmtId="0" fontId="164" fillId="0" borderId="0"/>
    <xf numFmtId="0" fontId="164" fillId="0" borderId="0"/>
    <xf numFmtId="0" fontId="164" fillId="0" borderId="0"/>
    <xf numFmtId="0" fontId="164" fillId="0" borderId="0"/>
    <xf numFmtId="0" fontId="164" fillId="0" borderId="0"/>
    <xf numFmtId="0" fontId="164" fillId="0" borderId="0"/>
    <xf numFmtId="0" fontId="164" fillId="0" borderId="0"/>
    <xf numFmtId="0" fontId="164" fillId="0" borderId="0"/>
    <xf numFmtId="0" fontId="164" fillId="0" borderId="0"/>
    <xf numFmtId="0" fontId="164" fillId="0" borderId="0"/>
    <xf numFmtId="0" fontId="127" fillId="0" borderId="0"/>
    <xf numFmtId="0" fontId="164" fillId="0" borderId="0"/>
    <xf numFmtId="0" fontId="1" fillId="11" borderId="0" applyNumberFormat="0" applyBorder="0" applyAlignment="0" applyProtection="0"/>
  </cellStyleXfs>
  <cellXfs count="1354">
    <xf numFmtId="0" fontId="0" fillId="0" borderId="0" xfId="0"/>
    <xf numFmtId="49" fontId="3" fillId="0" borderId="0" xfId="0" applyNumberFormat="1" applyFont="1" applyAlignment="1">
      <alignment vertical="center"/>
    </xf>
    <xf numFmtId="0" fontId="5" fillId="0" borderId="0" xfId="0" applyFont="1"/>
    <xf numFmtId="0" fontId="4" fillId="0" borderId="0" xfId="0" applyNumberFormat="1" applyFont="1" applyFill="1" applyAlignment="1">
      <alignment horizontal="left" vertical="center"/>
    </xf>
    <xf numFmtId="0" fontId="4" fillId="0" borderId="0" xfId="0" applyNumberFormat="1" applyFont="1" applyAlignment="1">
      <alignment horizontal="left"/>
    </xf>
    <xf numFmtId="4" fontId="4" fillId="0" borderId="0" xfId="0" applyNumberFormat="1" applyFont="1" applyFill="1" applyBorder="1" applyAlignment="1">
      <alignment horizontal="right"/>
    </xf>
    <xf numFmtId="49" fontId="3" fillId="0" borderId="0" xfId="0" applyNumberFormat="1" applyFont="1" applyBorder="1" applyAlignment="1">
      <alignment vertical="center"/>
    </xf>
    <xf numFmtId="0" fontId="4" fillId="0" borderId="0" xfId="0" applyNumberFormat="1" applyFont="1" applyAlignment="1">
      <alignment horizontal="justify" vertical="justify"/>
    </xf>
    <xf numFmtId="0" fontId="4" fillId="0" borderId="0" xfId="0" applyNumberFormat="1" applyFont="1" applyFill="1" applyBorder="1" applyAlignment="1" applyProtection="1">
      <alignment horizontal="justify" vertical="justify"/>
    </xf>
    <xf numFmtId="0" fontId="4" fillId="0" borderId="0" xfId="0" applyNumberFormat="1" applyFont="1" applyBorder="1" applyAlignment="1" applyProtection="1">
      <alignment horizontal="justify" vertical="justify"/>
    </xf>
    <xf numFmtId="0" fontId="4" fillId="0" borderId="0" xfId="0" applyNumberFormat="1" applyFont="1" applyFill="1" applyAlignment="1">
      <alignment horizontal="justify" vertical="justify"/>
    </xf>
    <xf numFmtId="0" fontId="4" fillId="0" borderId="0" xfId="26" applyNumberFormat="1" applyFont="1" applyFill="1" applyBorder="1" applyAlignment="1" applyProtection="1">
      <alignment horizontal="justify" vertical="justify"/>
      <protection locked="0"/>
    </xf>
    <xf numFmtId="0" fontId="4" fillId="0" borderId="0" xfId="0" applyNumberFormat="1" applyFont="1" applyBorder="1" applyAlignment="1" applyProtection="1">
      <alignment horizontal="justify" vertical="justify" wrapText="1"/>
    </xf>
    <xf numFmtId="4" fontId="4" fillId="0" borderId="0" xfId="0" applyNumberFormat="1" applyFont="1" applyAlignment="1">
      <alignment horizontal="right"/>
    </xf>
    <xf numFmtId="4" fontId="4" fillId="0" borderId="0" xfId="0" applyNumberFormat="1" applyFont="1" applyFill="1" applyAlignment="1">
      <alignment horizontal="right"/>
    </xf>
    <xf numFmtId="4" fontId="4" fillId="0" borderId="0" xfId="0" applyNumberFormat="1" applyFont="1" applyFill="1" applyAlignment="1" applyProtection="1">
      <alignment horizontal="right"/>
      <protection locked="0"/>
    </xf>
    <xf numFmtId="4" fontId="11" fillId="0" borderId="0" xfId="0" applyNumberFormat="1" applyFont="1" applyFill="1" applyAlignment="1" applyProtection="1">
      <alignment horizontal="right"/>
      <protection locked="0"/>
    </xf>
    <xf numFmtId="4" fontId="11" fillId="0" borderId="0" xfId="0" applyNumberFormat="1" applyFont="1" applyFill="1" applyBorder="1" applyAlignment="1" applyProtection="1">
      <alignment horizontal="right"/>
    </xf>
    <xf numFmtId="0" fontId="4" fillId="0" borderId="0" xfId="0" applyNumberFormat="1" applyFont="1" applyFill="1" applyBorder="1" applyAlignment="1">
      <alignment horizontal="justify" vertical="center" wrapText="1"/>
    </xf>
    <xf numFmtId="0" fontId="4" fillId="0" borderId="0" xfId="0" applyNumberFormat="1" applyFont="1" applyFill="1" applyAlignment="1" applyProtection="1">
      <alignment horizontal="justify" vertical="center" wrapText="1"/>
    </xf>
    <xf numFmtId="0" fontId="4" fillId="0" borderId="0" xfId="0" applyNumberFormat="1" applyFont="1" applyFill="1" applyAlignment="1">
      <alignment horizontal="justify" vertical="center" wrapText="1"/>
    </xf>
    <xf numFmtId="0" fontId="4" fillId="0" borderId="0" xfId="0" applyNumberFormat="1" applyFont="1" applyFill="1" applyAlignment="1">
      <alignment horizontal="justify" vertical="top" wrapText="1"/>
    </xf>
    <xf numFmtId="0" fontId="4" fillId="0" borderId="0" xfId="0" applyNumberFormat="1" applyFont="1" applyFill="1" applyAlignment="1">
      <alignment horizontal="left" vertical="center" wrapText="1"/>
    </xf>
    <xf numFmtId="0" fontId="4" fillId="0" borderId="0" xfId="0" applyNumberFormat="1" applyFont="1" applyAlignment="1">
      <alignment horizontal="justify" vertical="top" wrapText="1"/>
    </xf>
    <xf numFmtId="0" fontId="4" fillId="0" borderId="0" xfId="0" applyNumberFormat="1" applyFont="1" applyAlignment="1">
      <alignment horizontal="justify" vertical="center" wrapText="1"/>
    </xf>
    <xf numFmtId="0" fontId="4" fillId="0" borderId="0" xfId="0" applyNumberFormat="1" applyFont="1" applyFill="1" applyBorder="1" applyAlignment="1">
      <alignment horizontal="justify" vertical="justify"/>
    </xf>
    <xf numFmtId="49" fontId="4" fillId="0" borderId="0" xfId="0" applyNumberFormat="1" applyFont="1" applyFill="1" applyAlignment="1">
      <alignment horizontal="right"/>
    </xf>
    <xf numFmtId="0" fontId="4" fillId="0" borderId="0" xfId="0" applyNumberFormat="1" applyFont="1"/>
    <xf numFmtId="0" fontId="4" fillId="0" borderId="0" xfId="0" applyNumberFormat="1" applyFont="1" applyFill="1" applyAlignment="1">
      <alignment vertical="top" wrapText="1"/>
    </xf>
    <xf numFmtId="0" fontId="4" fillId="0" borderId="0" xfId="0" applyNumberFormat="1" applyFont="1" applyBorder="1" applyAlignment="1">
      <alignment horizontal="justify" vertical="justify"/>
    </xf>
    <xf numFmtId="0" fontId="4" fillId="0" borderId="0" xfId="0" applyNumberFormat="1" applyFont="1" applyFill="1" applyAlignment="1">
      <alignment vertical="center"/>
    </xf>
    <xf numFmtId="0" fontId="4" fillId="0" borderId="0" xfId="0" applyNumberFormat="1" applyFont="1" applyFill="1" applyAlignment="1">
      <alignment horizontal="center" vertical="center"/>
    </xf>
    <xf numFmtId="0" fontId="4" fillId="0" borderId="0" xfId="0" applyNumberFormat="1" applyFont="1" applyFill="1" applyAlignment="1">
      <alignment horizontal="center" vertical="top"/>
    </xf>
    <xf numFmtId="0" fontId="4" fillId="0" borderId="0" xfId="0" applyNumberFormat="1" applyFont="1" applyFill="1" applyBorder="1" applyAlignment="1">
      <alignment horizontal="center" vertical="top"/>
    </xf>
    <xf numFmtId="49" fontId="4" fillId="0" borderId="0" xfId="0" applyNumberFormat="1" applyFont="1" applyFill="1" applyBorder="1" applyAlignment="1">
      <alignment horizontal="center" vertical="center"/>
    </xf>
    <xf numFmtId="49" fontId="12" fillId="0" borderId="0" xfId="0" applyNumberFormat="1" applyFont="1" applyFill="1" applyBorder="1" applyAlignment="1">
      <alignment horizontal="center" vertical="top"/>
    </xf>
    <xf numFmtId="4" fontId="4" fillId="0" borderId="3" xfId="0" applyNumberFormat="1" applyFont="1" applyFill="1" applyBorder="1" applyAlignment="1">
      <alignment horizontal="right"/>
    </xf>
    <xf numFmtId="0" fontId="12" fillId="0" borderId="0" xfId="0" applyFont="1" applyFill="1" applyBorder="1" applyAlignment="1">
      <alignment horizontal="center" vertical="top"/>
    </xf>
    <xf numFmtId="4" fontId="4" fillId="0" borderId="3" xfId="0" applyNumberFormat="1" applyFont="1" applyFill="1" applyBorder="1" applyAlignment="1" applyProtection="1">
      <alignment horizontal="right"/>
      <protection locked="0"/>
    </xf>
    <xf numFmtId="49" fontId="4"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justify" vertical="top" wrapText="1"/>
    </xf>
    <xf numFmtId="2" fontId="4" fillId="0" borderId="0" xfId="0" applyNumberFormat="1" applyFont="1" applyFill="1" applyBorder="1" applyAlignment="1" applyProtection="1">
      <alignment horizontal="center" vertical="top"/>
    </xf>
    <xf numFmtId="0" fontId="4" fillId="0" borderId="0" xfId="0" applyFont="1" applyAlignment="1">
      <alignment horizontal="justify"/>
    </xf>
    <xf numFmtId="0" fontId="4" fillId="0" borderId="0" xfId="0" applyNumberFormat="1" applyFont="1" applyFill="1" applyBorder="1" applyAlignment="1">
      <alignment horizontal="left" vertical="center"/>
    </xf>
    <xf numFmtId="0" fontId="4" fillId="0" borderId="3" xfId="0" applyNumberFormat="1" applyFont="1" applyFill="1" applyBorder="1" applyAlignment="1">
      <alignment horizontal="center" vertical="top"/>
    </xf>
    <xf numFmtId="0" fontId="4" fillId="0" borderId="3" xfId="0" applyNumberFormat="1" applyFont="1" applyBorder="1" applyAlignment="1">
      <alignment horizontal="justify"/>
    </xf>
    <xf numFmtId="0" fontId="4" fillId="0" borderId="3" xfId="0" applyNumberFormat="1" applyFont="1" applyFill="1" applyBorder="1" applyAlignment="1">
      <alignment horizontal="left" vertical="center"/>
    </xf>
    <xf numFmtId="0" fontId="11" fillId="0" borderId="0" xfId="0" applyNumberFormat="1" applyFont="1" applyFill="1" applyAlignment="1">
      <alignment horizontal="justify" vertical="justify"/>
    </xf>
    <xf numFmtId="0" fontId="12" fillId="0" borderId="0" xfId="0" applyNumberFormat="1" applyFont="1" applyAlignment="1">
      <alignment horizontal="justify" vertical="justify"/>
    </xf>
    <xf numFmtId="0" fontId="16" fillId="0" borderId="0" xfId="0" applyNumberFormat="1" applyFont="1" applyAlignment="1">
      <alignment horizontal="justify" vertical="justify"/>
    </xf>
    <xf numFmtId="0" fontId="4" fillId="0" borderId="3" xfId="0" applyNumberFormat="1" applyFont="1" applyFill="1" applyBorder="1" applyAlignment="1">
      <alignment horizontal="justify" vertical="justify"/>
    </xf>
    <xf numFmtId="4" fontId="4" fillId="0" borderId="3" xfId="0" applyNumberFormat="1" applyFont="1" applyBorder="1" applyAlignment="1" applyProtection="1">
      <alignment horizontal="right"/>
    </xf>
    <xf numFmtId="0" fontId="4" fillId="0" borderId="3" xfId="0" applyNumberFormat="1" applyFont="1" applyFill="1" applyBorder="1" applyAlignment="1">
      <alignment horizontal="justify" vertical="center" wrapText="1"/>
    </xf>
    <xf numFmtId="0" fontId="4" fillId="0" borderId="4" xfId="0" applyNumberFormat="1" applyFont="1" applyFill="1" applyBorder="1" applyAlignment="1">
      <alignment horizontal="center" vertical="top"/>
    </xf>
    <xf numFmtId="4" fontId="4" fillId="0" borderId="5" xfId="0" applyNumberFormat="1" applyFont="1" applyFill="1" applyBorder="1" applyAlignment="1" applyProtection="1">
      <alignment horizontal="right"/>
    </xf>
    <xf numFmtId="4" fontId="4" fillId="0" borderId="0" xfId="26" applyNumberFormat="1" applyFont="1" applyFill="1" applyBorder="1" applyAlignment="1">
      <alignment horizontal="right"/>
    </xf>
    <xf numFmtId="4" fontId="4" fillId="0" borderId="0" xfId="0" applyNumberFormat="1" applyFont="1" applyFill="1" applyBorder="1" applyAlignment="1" applyProtection="1">
      <alignment horizontal="right"/>
    </xf>
    <xf numFmtId="49" fontId="4" fillId="0" borderId="0" xfId="0" applyNumberFormat="1" applyFont="1" applyFill="1" applyAlignment="1">
      <alignment horizontal="left"/>
    </xf>
    <xf numFmtId="0" fontId="4" fillId="0" borderId="0" xfId="0" applyNumberFormat="1" applyFont="1" applyBorder="1" applyAlignment="1" applyProtection="1">
      <alignment horizontal="center" vertical="top"/>
    </xf>
    <xf numFmtId="0" fontId="4" fillId="0" borderId="0" xfId="0" applyNumberFormat="1" applyFont="1" applyFill="1" applyBorder="1" applyAlignment="1" applyProtection="1">
      <alignment horizontal="center" vertical="top"/>
    </xf>
    <xf numFmtId="0" fontId="4" fillId="0" borderId="0" xfId="0" applyFont="1" applyBorder="1" applyAlignment="1">
      <alignment horizontal="center"/>
    </xf>
    <xf numFmtId="0" fontId="4" fillId="0" borderId="3" xfId="0" applyFont="1" applyBorder="1" applyAlignment="1">
      <alignment horizontal="center"/>
    </xf>
    <xf numFmtId="0" fontId="4" fillId="0" borderId="0" xfId="0" applyNumberFormat="1" applyFont="1" applyFill="1" applyBorder="1" applyAlignment="1" applyProtection="1">
      <alignment horizontal="justify" vertical="top"/>
    </xf>
    <xf numFmtId="0" fontId="4" fillId="0" borderId="0" xfId="0" applyNumberFormat="1" applyFont="1" applyBorder="1" applyAlignment="1" applyProtection="1">
      <alignment horizontal="justify" vertical="top"/>
    </xf>
    <xf numFmtId="0" fontId="4" fillId="0" borderId="0" xfId="0" applyNumberFormat="1" applyFont="1" applyAlignment="1">
      <alignment horizontal="center" vertical="center"/>
    </xf>
    <xf numFmtId="0" fontId="4" fillId="0" borderId="0" xfId="0" applyNumberFormat="1" applyFont="1" applyFill="1" applyAlignment="1" applyProtection="1">
      <alignment horizontal="center" vertical="top"/>
      <protection locked="0"/>
    </xf>
    <xf numFmtId="0" fontId="4" fillId="0" borderId="0" xfId="0" applyNumberFormat="1" applyFont="1" applyFill="1" applyAlignment="1" applyProtection="1">
      <alignment horizontal="justify" vertical="justify"/>
      <protection locked="0"/>
    </xf>
    <xf numFmtId="0" fontId="34" fillId="0" borderId="0" xfId="0" applyNumberFormat="1" applyFont="1" applyFill="1" applyAlignment="1">
      <alignment horizontal="center" vertical="top"/>
    </xf>
    <xf numFmtId="4" fontId="34" fillId="0" borderId="0" xfId="0" applyNumberFormat="1" applyFont="1" applyFill="1" applyAlignment="1" applyProtection="1">
      <alignment horizontal="right"/>
      <protection locked="0"/>
    </xf>
    <xf numFmtId="49" fontId="34" fillId="0" borderId="0" xfId="0" applyNumberFormat="1" applyFont="1" applyAlignment="1">
      <alignment vertical="center"/>
    </xf>
    <xf numFmtId="0" fontId="4" fillId="0" borderId="3" xfId="0" applyNumberFormat="1" applyFont="1" applyFill="1" applyBorder="1" applyAlignment="1" applyProtection="1">
      <alignment horizontal="left" vertical="center"/>
      <protection locked="0"/>
    </xf>
    <xf numFmtId="0" fontId="35" fillId="0" borderId="0" xfId="0" applyNumberFormat="1" applyFont="1" applyFill="1" applyAlignment="1">
      <alignment horizontal="center" vertical="top"/>
    </xf>
    <xf numFmtId="49" fontId="35" fillId="0" borderId="0" xfId="0" applyNumberFormat="1" applyFont="1" applyFill="1" applyAlignment="1">
      <alignment horizontal="right"/>
    </xf>
    <xf numFmtId="4" fontId="35" fillId="0" borderId="0" xfId="0" applyNumberFormat="1" applyFont="1" applyFill="1" applyAlignment="1">
      <alignment horizontal="right"/>
    </xf>
    <xf numFmtId="0" fontId="4" fillId="0" borderId="0" xfId="0" quotePrefix="1" applyNumberFormat="1" applyFont="1" applyFill="1" applyAlignment="1" applyProtection="1">
      <alignment horizontal="justify" vertical="justify"/>
    </xf>
    <xf numFmtId="4" fontId="34" fillId="0" borderId="0" xfId="0" applyNumberFormat="1" applyFont="1" applyFill="1" applyBorder="1" applyAlignment="1" applyProtection="1">
      <alignment horizontal="right"/>
      <protection locked="0"/>
    </xf>
    <xf numFmtId="0" fontId="4" fillId="0" borderId="0" xfId="0" applyNumberFormat="1" applyFont="1" applyFill="1" applyAlignment="1" applyProtection="1">
      <alignment horizontal="left" vertical="justify" wrapText="1"/>
    </xf>
    <xf numFmtId="4" fontId="35" fillId="0" borderId="0" xfId="0" applyNumberFormat="1" applyFont="1" applyFill="1" applyAlignment="1" applyProtection="1">
      <alignment horizontal="right"/>
      <protection locked="0"/>
    </xf>
    <xf numFmtId="0" fontId="4" fillId="0" borderId="0" xfId="0" applyNumberFormat="1" applyFont="1" applyFill="1" applyAlignment="1">
      <alignment horizontal="left" vertical="top"/>
    </xf>
    <xf numFmtId="0" fontId="21" fillId="0" borderId="0" xfId="0" applyFont="1" applyAlignment="1">
      <alignment vertical="center"/>
    </xf>
    <xf numFmtId="0" fontId="9" fillId="0" borderId="0" xfId="0" applyNumberFormat="1" applyFont="1" applyFill="1" applyBorder="1" applyAlignment="1">
      <alignment horizontal="left" vertical="center" wrapText="1"/>
    </xf>
    <xf numFmtId="49" fontId="34" fillId="0" borderId="0" xfId="0" applyNumberFormat="1" applyFont="1" applyFill="1" applyAlignment="1">
      <alignment horizontal="right"/>
    </xf>
    <xf numFmtId="4" fontId="34" fillId="0" borderId="0" xfId="0" applyNumberFormat="1" applyFont="1" applyFill="1" applyAlignment="1">
      <alignment horizontal="right"/>
    </xf>
    <xf numFmtId="4" fontId="34" fillId="0" borderId="0" xfId="0" applyNumberFormat="1" applyFont="1" applyAlignment="1">
      <alignment horizontal="right"/>
    </xf>
    <xf numFmtId="0" fontId="35" fillId="0" borderId="0" xfId="0" applyNumberFormat="1" applyFont="1" applyFill="1" applyAlignment="1">
      <alignment horizontal="center" vertical="center"/>
    </xf>
    <xf numFmtId="4" fontId="34" fillId="0" borderId="0" xfId="0" applyNumberFormat="1" applyFont="1" applyFill="1" applyBorder="1" applyAlignment="1">
      <alignment horizontal="right"/>
    </xf>
    <xf numFmtId="0" fontId="34" fillId="0" borderId="0" xfId="0" applyNumberFormat="1" applyFont="1" applyAlignment="1">
      <alignment horizontal="center" vertical="center"/>
    </xf>
    <xf numFmtId="4" fontId="34" fillId="0" borderId="0" xfId="0" applyNumberFormat="1" applyFont="1" applyFill="1" applyBorder="1" applyAlignment="1" applyProtection="1">
      <alignment horizontal="right"/>
    </xf>
    <xf numFmtId="0" fontId="36" fillId="0" borderId="0" xfId="15" applyNumberFormat="1" applyFont="1" applyFill="1" applyAlignment="1" applyProtection="1">
      <alignment horizontal="justify" vertical="top" wrapText="1"/>
    </xf>
    <xf numFmtId="0" fontId="35" fillId="0" borderId="0" xfId="0" applyNumberFormat="1" applyFont="1" applyFill="1" applyAlignment="1">
      <alignment horizontal="left" vertical="center"/>
    </xf>
    <xf numFmtId="0" fontId="34" fillId="0" borderId="0" xfId="0" applyNumberFormat="1" applyFont="1" applyAlignment="1">
      <alignment horizontal="justify" vertical="center" wrapText="1"/>
    </xf>
    <xf numFmtId="49" fontId="34" fillId="0" borderId="0" xfId="0" applyNumberFormat="1" applyFont="1" applyAlignment="1">
      <alignment horizontal="right"/>
    </xf>
    <xf numFmtId="4" fontId="34" fillId="0" borderId="3" xfId="0" applyNumberFormat="1" applyFont="1" applyFill="1" applyBorder="1" applyAlignment="1">
      <alignment horizontal="right"/>
    </xf>
    <xf numFmtId="0" fontId="4" fillId="0" borderId="0" xfId="0" applyNumberFormat="1" applyFont="1" applyAlignment="1">
      <alignment horizontal="left" vertical="top" wrapText="1"/>
    </xf>
    <xf numFmtId="4" fontId="4" fillId="0" borderId="0" xfId="0" applyNumberFormat="1" applyFont="1" applyAlignment="1" applyProtection="1">
      <alignment horizontal="left" vertical="top" wrapText="1"/>
      <protection locked="0"/>
    </xf>
    <xf numFmtId="0" fontId="4" fillId="0" borderId="0" xfId="0" applyFont="1" applyBorder="1" applyAlignment="1" applyProtection="1">
      <alignment horizontal="justify" vertical="justify" wrapText="1"/>
    </xf>
    <xf numFmtId="0" fontId="4" fillId="0" borderId="0" xfId="0" applyNumberFormat="1" applyFont="1" applyFill="1" applyBorder="1" applyAlignment="1" applyProtection="1">
      <alignment horizontal="left" vertical="top" wrapText="1"/>
    </xf>
    <xf numFmtId="4" fontId="35" fillId="0" borderId="0" xfId="0" applyNumberFormat="1" applyFont="1" applyAlignment="1" applyProtection="1">
      <alignment horizontal="left" vertical="top" wrapText="1"/>
      <protection locked="0"/>
    </xf>
    <xf numFmtId="0" fontId="4" fillId="0" borderId="0" xfId="0" applyFont="1" applyAlignment="1">
      <alignment horizontal="left"/>
    </xf>
    <xf numFmtId="0" fontId="4" fillId="0" borderId="0" xfId="0" applyNumberFormat="1" applyFont="1" applyFill="1" applyAlignment="1">
      <alignment horizontal="justify" vertical="justify" wrapText="1"/>
    </xf>
    <xf numFmtId="0" fontId="4" fillId="0" borderId="0" xfId="0" applyNumberFormat="1" applyFont="1" applyFill="1" applyAlignment="1">
      <alignment horizontal="left" vertical="top" wrapText="1"/>
    </xf>
    <xf numFmtId="0" fontId="37" fillId="0" borderId="0" xfId="0" applyNumberFormat="1" applyFont="1" applyFill="1" applyAlignment="1">
      <alignment horizontal="justify" vertical="justify" wrapText="1"/>
    </xf>
    <xf numFmtId="0" fontId="4" fillId="0" borderId="0" xfId="0" applyNumberFormat="1" applyFont="1" applyFill="1" applyBorder="1" applyAlignment="1" applyProtection="1">
      <alignment horizontal="right" vertical="top" wrapText="1"/>
    </xf>
    <xf numFmtId="0" fontId="4" fillId="0" borderId="0" xfId="0" quotePrefix="1" applyFont="1" applyFill="1" applyBorder="1" applyAlignment="1">
      <alignment horizontal="left" vertical="justify"/>
    </xf>
    <xf numFmtId="0" fontId="4" fillId="0" borderId="0" xfId="0" quotePrefix="1" applyFont="1" applyFill="1" applyBorder="1" applyAlignment="1">
      <alignment horizontal="left" vertical="top" wrapText="1"/>
    </xf>
    <xf numFmtId="0" fontId="4" fillId="0" borderId="0" xfId="0" applyFont="1" applyAlignment="1">
      <alignment horizontal="left" vertical="top" wrapText="1"/>
    </xf>
    <xf numFmtId="43" fontId="4" fillId="0" borderId="0" xfId="5" applyFont="1" applyFill="1" applyBorder="1" applyAlignment="1" applyProtection="1">
      <alignment horizontal="right" vertical="top" wrapText="1"/>
    </xf>
    <xf numFmtId="0" fontId="4" fillId="0" borderId="0" xfId="0" applyFont="1" applyAlignment="1">
      <alignment horizontal="center" vertical="top"/>
    </xf>
    <xf numFmtId="0" fontId="4" fillId="0" borderId="0" xfId="0" applyFont="1" applyAlignment="1">
      <alignment horizontal="left" vertical="justify" wrapText="1"/>
    </xf>
    <xf numFmtId="0" fontId="4" fillId="0" borderId="0" xfId="0" quotePrefix="1" applyFont="1" applyFill="1" applyAlignment="1">
      <alignment horizontal="left" vertical="top" wrapText="1"/>
    </xf>
    <xf numFmtId="0" fontId="4" fillId="0" borderId="0" xfId="0" applyFont="1" applyFill="1" applyAlignment="1">
      <alignment horizontal="left" vertical="top" wrapText="1"/>
    </xf>
    <xf numFmtId="0" fontId="34" fillId="0" borderId="0" xfId="0" applyNumberFormat="1" applyFont="1" applyAlignment="1">
      <alignment horizontal="justify" vertical="top" wrapText="1"/>
    </xf>
    <xf numFmtId="4" fontId="34" fillId="0" borderId="0" xfId="0" applyNumberFormat="1" applyFont="1" applyFill="1" applyBorder="1" applyAlignment="1" applyProtection="1">
      <alignment horizontal="left" vertical="top" wrapText="1"/>
    </xf>
    <xf numFmtId="43" fontId="35" fillId="0" borderId="0" xfId="5" applyFont="1" applyFill="1" applyBorder="1" applyAlignment="1">
      <alignment horizontal="left" vertical="top" wrapText="1"/>
    </xf>
    <xf numFmtId="4" fontId="34" fillId="0" borderId="0" xfId="0" applyNumberFormat="1" applyFont="1" applyFill="1" applyBorder="1" applyAlignment="1" applyProtection="1">
      <alignment horizontal="center" vertical="center"/>
    </xf>
    <xf numFmtId="0" fontId="4" fillId="0" borderId="3" xfId="0" applyFont="1" applyBorder="1" applyAlignment="1">
      <alignment horizontal="left" vertical="top" wrapText="1"/>
    </xf>
    <xf numFmtId="0" fontId="4" fillId="0" borderId="3" xfId="0" applyFont="1" applyFill="1" applyBorder="1" applyAlignment="1">
      <alignment horizontal="left" vertical="top" wrapText="1"/>
    </xf>
    <xf numFmtId="0" fontId="38" fillId="0" borderId="0" xfId="0" applyFont="1"/>
    <xf numFmtId="0" fontId="37" fillId="0" borderId="0" xfId="0" applyFont="1" applyBorder="1" applyAlignment="1">
      <alignment horizontal="left" vertical="top" wrapText="1"/>
    </xf>
    <xf numFmtId="0" fontId="37" fillId="0" borderId="0" xfId="0" quotePrefix="1" applyFont="1" applyBorder="1" applyAlignment="1">
      <alignment horizontal="left" vertical="top" wrapText="1"/>
    </xf>
    <xf numFmtId="0" fontId="38" fillId="0" borderId="0" xfId="0" applyFont="1" applyAlignment="1">
      <alignment horizontal="left" vertical="top" wrapText="1"/>
    </xf>
    <xf numFmtId="0" fontId="37" fillId="0" borderId="0" xfId="0" applyFont="1" applyAlignment="1">
      <alignment horizontal="left" vertical="top" wrapText="1"/>
    </xf>
    <xf numFmtId="0" fontId="38" fillId="0" borderId="0" xfId="0" applyFont="1" applyBorder="1" applyAlignment="1">
      <alignment horizontal="left" vertical="top" wrapText="1"/>
    </xf>
    <xf numFmtId="2" fontId="19" fillId="0" borderId="0" xfId="0" applyNumberFormat="1" applyFont="1" applyAlignment="1">
      <alignment horizontal="left" vertical="top"/>
    </xf>
    <xf numFmtId="2" fontId="4" fillId="0" borderId="0" xfId="0" applyNumberFormat="1" applyFont="1" applyAlignment="1">
      <alignment horizontal="justify" vertical="top"/>
    </xf>
    <xf numFmtId="0" fontId="39" fillId="0" borderId="0" xfId="0" applyNumberFormat="1" applyFont="1" applyFill="1" applyAlignment="1">
      <alignment horizontal="justify" vertical="top" wrapText="1"/>
    </xf>
    <xf numFmtId="4" fontId="39" fillId="0" borderId="0" xfId="0" applyNumberFormat="1" applyFont="1" applyFill="1" applyAlignment="1" applyProtection="1">
      <alignment horizontal="right"/>
      <protection locked="0"/>
    </xf>
    <xf numFmtId="4" fontId="40" fillId="0" borderId="0" xfId="0" applyNumberFormat="1" applyFont="1" applyFill="1" applyAlignment="1" applyProtection="1">
      <alignment horizontal="right"/>
      <protection locked="0"/>
    </xf>
    <xf numFmtId="0" fontId="39" fillId="0" borderId="0" xfId="0" applyNumberFormat="1" applyFont="1" applyFill="1" applyAlignment="1">
      <alignment horizontal="justify" vertical="center" wrapText="1"/>
    </xf>
    <xf numFmtId="0" fontId="39" fillId="0" borderId="0" xfId="0" applyNumberFormat="1" applyFont="1" applyFill="1" applyAlignment="1">
      <alignment horizontal="justify" vertical="justify"/>
    </xf>
    <xf numFmtId="0" fontId="34" fillId="0" borderId="0" xfId="0" applyNumberFormat="1" applyFont="1" applyAlignment="1">
      <alignment horizontal="justify" vertical="justify"/>
    </xf>
    <xf numFmtId="0" fontId="35" fillId="0" borderId="0" xfId="0" applyNumberFormat="1" applyFont="1" applyAlignment="1">
      <alignment horizontal="justify" vertical="justify"/>
    </xf>
    <xf numFmtId="0" fontId="4" fillId="0" borderId="0" xfId="0" applyFont="1" applyFill="1" applyBorder="1" applyAlignment="1">
      <alignment horizontal="center" vertical="top" wrapText="1"/>
    </xf>
    <xf numFmtId="43" fontId="4" fillId="0" borderId="0" xfId="1" applyFont="1" applyFill="1" applyBorder="1" applyAlignment="1">
      <alignment horizontal="left" vertical="top" wrapText="1"/>
    </xf>
    <xf numFmtId="43" fontId="4" fillId="0" borderId="0" xfId="1" applyFont="1" applyFill="1" applyBorder="1" applyAlignment="1">
      <alignment horizontal="right" vertical="top" wrapText="1"/>
    </xf>
    <xf numFmtId="0" fontId="38" fillId="6" borderId="0" xfId="0" applyFont="1" applyFill="1" applyAlignment="1">
      <alignment vertical="center" wrapText="1"/>
    </xf>
    <xf numFmtId="0" fontId="37" fillId="6" borderId="0" xfId="0" applyFont="1" applyFill="1" applyAlignment="1">
      <alignment vertical="center" wrapText="1"/>
    </xf>
    <xf numFmtId="0" fontId="38" fillId="6" borderId="0" xfId="0" applyFont="1" applyFill="1" applyAlignment="1">
      <alignment vertical="center"/>
    </xf>
    <xf numFmtId="0" fontId="4" fillId="0" borderId="0" xfId="0" applyFont="1" applyFill="1" applyBorder="1" applyAlignment="1">
      <alignment horizontal="center" vertical="top"/>
    </xf>
    <xf numFmtId="0" fontId="37" fillId="6" borderId="0" xfId="0" applyFont="1" applyFill="1" applyAlignment="1">
      <alignment vertical="center"/>
    </xf>
    <xf numFmtId="0" fontId="37" fillId="0" borderId="0" xfId="0" quotePrefix="1" applyFont="1" applyAlignment="1">
      <alignment horizontal="left" vertical="center" indent="1"/>
    </xf>
    <xf numFmtId="0" fontId="4" fillId="0" borderId="0" xfId="0" applyFont="1" applyFill="1" applyBorder="1" applyAlignment="1">
      <alignment horizontal="left" vertical="top" wrapText="1"/>
    </xf>
    <xf numFmtId="0" fontId="37" fillId="6" borderId="0" xfId="0" quotePrefix="1" applyFont="1" applyFill="1" applyAlignment="1">
      <alignment horizontal="left" vertical="center" wrapText="1" indent="1"/>
    </xf>
    <xf numFmtId="0" fontId="38" fillId="6" borderId="0" xfId="0" applyFont="1" applyFill="1" applyAlignment="1">
      <alignment horizontal="left" vertical="center" wrapText="1"/>
    </xf>
    <xf numFmtId="43" fontId="8" fillId="0" borderId="0" xfId="5" applyFont="1" applyAlignment="1">
      <alignment horizontal="right" wrapText="1"/>
    </xf>
    <xf numFmtId="0" fontId="37" fillId="0" borderId="0" xfId="0" quotePrefix="1" applyFont="1" applyAlignment="1">
      <alignment horizontal="left" vertical="center" wrapText="1" indent="2"/>
    </xf>
    <xf numFmtId="0" fontId="37" fillId="0" borderId="0" xfId="0" quotePrefix="1" applyFont="1" applyAlignment="1">
      <alignment horizontal="left" vertical="center" wrapText="1" indent="1"/>
    </xf>
    <xf numFmtId="43" fontId="20" fillId="0" borderId="0" xfId="5" applyFont="1" applyAlignment="1">
      <alignment horizontal="right" wrapText="1"/>
    </xf>
    <xf numFmtId="4" fontId="34" fillId="0" borderId="0" xfId="0" applyNumberFormat="1" applyFont="1" applyAlignment="1">
      <alignment horizontal="left" wrapText="1"/>
    </xf>
    <xf numFmtId="0" fontId="4" fillId="0" borderId="0" xfId="0" applyNumberFormat="1" applyFont="1" applyFill="1" applyBorder="1" applyAlignment="1">
      <alignment horizontal="left" vertical="center" wrapText="1"/>
    </xf>
    <xf numFmtId="0" fontId="21" fillId="0" borderId="0" xfId="0" applyFont="1" applyFill="1" applyBorder="1"/>
    <xf numFmtId="0" fontId="21" fillId="7" borderId="0" xfId="0" applyFont="1" applyFill="1" applyBorder="1"/>
    <xf numFmtId="0" fontId="21" fillId="8" borderId="0" xfId="0" applyFont="1" applyFill="1" applyBorder="1" applyAlignment="1">
      <alignment horizontal="center" vertical="top"/>
    </xf>
    <xf numFmtId="4" fontId="4" fillId="8" borderId="0" xfId="0" applyNumberFormat="1" applyFont="1" applyFill="1" applyBorder="1" applyAlignment="1">
      <alignment horizontal="center" wrapText="1"/>
    </xf>
    <xf numFmtId="0" fontId="21" fillId="0" borderId="0" xfId="0" applyFont="1" applyFill="1" applyBorder="1" applyAlignment="1">
      <alignment horizontal="left" vertical="top"/>
    </xf>
    <xf numFmtId="0" fontId="21" fillId="0" borderId="0" xfId="0" applyFont="1" applyFill="1" applyBorder="1" applyAlignment="1">
      <alignment horizontal="justify" vertical="top" wrapText="1"/>
    </xf>
    <xf numFmtId="0" fontId="21" fillId="0" borderId="0" xfId="0" applyFont="1" applyFill="1" applyBorder="1" applyAlignment="1">
      <alignment horizontal="center" wrapText="1"/>
    </xf>
    <xf numFmtId="4" fontId="4" fillId="0" borderId="0" xfId="0" applyNumberFormat="1" applyFont="1" applyFill="1" applyBorder="1" applyAlignment="1">
      <alignment horizontal="right" wrapText="1"/>
    </xf>
    <xf numFmtId="0" fontId="23" fillId="0" borderId="0" xfId="0" applyFont="1" applyFill="1" applyBorder="1" applyAlignment="1">
      <alignment horizontal="left" vertical="top"/>
    </xf>
    <xf numFmtId="0" fontId="23" fillId="0" borderId="0" xfId="0" applyFont="1" applyFill="1" applyBorder="1" applyAlignment="1">
      <alignment horizontal="justify" vertical="top" wrapText="1"/>
    </xf>
    <xf numFmtId="0" fontId="23" fillId="0" borderId="0" xfId="0" applyFont="1" applyFill="1" applyBorder="1" applyAlignment="1">
      <alignment horizontal="center" vertical="top" wrapText="1"/>
    </xf>
    <xf numFmtId="0" fontId="4" fillId="0" borderId="0" xfId="0" applyFont="1" applyFill="1" applyAlignment="1">
      <alignment vertical="top" wrapText="1"/>
    </xf>
    <xf numFmtId="0" fontId="23" fillId="0" borderId="0" xfId="0" applyFont="1" applyFill="1" applyBorder="1" applyAlignment="1">
      <alignment horizontal="center" wrapText="1"/>
    </xf>
    <xf numFmtId="0" fontId="21" fillId="0" borderId="0" xfId="0" applyFont="1" applyFill="1" applyBorder="1" applyAlignment="1" applyProtection="1">
      <alignment horizontal="justify" vertical="justify" wrapText="1"/>
    </xf>
    <xf numFmtId="0" fontId="21" fillId="0" borderId="0" xfId="0" applyFont="1" applyBorder="1"/>
    <xf numFmtId="0" fontId="21" fillId="0" borderId="0" xfId="0" applyFont="1" applyBorder="1" applyAlignment="1">
      <alignment horizontal="left" vertical="top"/>
    </xf>
    <xf numFmtId="0" fontId="21" fillId="0" borderId="0" xfId="0" applyFont="1" applyBorder="1" applyAlignment="1" applyProtection="1">
      <alignment horizontal="justify" vertical="justify" wrapText="1"/>
    </xf>
    <xf numFmtId="0" fontId="21" fillId="0" borderId="0" xfId="0" applyFont="1" applyBorder="1" applyAlignment="1">
      <alignment horizontal="center" wrapText="1"/>
    </xf>
    <xf numFmtId="4" fontId="4" fillId="0" borderId="0" xfId="0" applyNumberFormat="1" applyFont="1" applyBorder="1" applyAlignment="1">
      <alignment horizontal="right" wrapText="1"/>
    </xf>
    <xf numFmtId="4" fontId="4" fillId="0" borderId="0" xfId="0" applyNumberFormat="1" applyFont="1" applyAlignment="1">
      <alignment horizontal="center"/>
    </xf>
    <xf numFmtId="0" fontId="4" fillId="0" borderId="0" xfId="0" applyFont="1" applyFill="1" applyAlignment="1">
      <alignment horizontal="left" vertical="justify" wrapText="1"/>
    </xf>
    <xf numFmtId="4" fontId="4" fillId="0" borderId="0" xfId="0" applyNumberFormat="1" applyFont="1" applyFill="1" applyBorder="1" applyAlignment="1" applyProtection="1">
      <alignment horizontal="left" vertical="top" wrapText="1"/>
    </xf>
    <xf numFmtId="0" fontId="4" fillId="0" borderId="0" xfId="0" applyFont="1" applyFill="1" applyBorder="1"/>
    <xf numFmtId="0" fontId="23" fillId="0" borderId="0" xfId="0" applyFont="1" applyBorder="1" applyAlignment="1" applyProtection="1">
      <alignment horizontal="right" vertical="justify" wrapText="1"/>
    </xf>
    <xf numFmtId="4" fontId="42" fillId="0" borderId="0" xfId="0" applyNumberFormat="1" applyFont="1" applyFill="1" applyBorder="1" applyAlignment="1">
      <alignment horizontal="right" wrapText="1"/>
    </xf>
    <xf numFmtId="4" fontId="42" fillId="0" borderId="0" xfId="0" applyNumberFormat="1" applyFont="1" applyAlignment="1">
      <alignment horizontal="center"/>
    </xf>
    <xf numFmtId="0" fontId="43" fillId="7" borderId="0" xfId="0" applyFont="1" applyFill="1" applyBorder="1"/>
    <xf numFmtId="0" fontId="23" fillId="0" borderId="0" xfId="0" applyFont="1" applyBorder="1"/>
    <xf numFmtId="0" fontId="0" fillId="0" borderId="0" xfId="0" applyBorder="1"/>
    <xf numFmtId="0" fontId="4" fillId="0" borderId="3" xfId="0" applyFont="1" applyBorder="1" applyAlignment="1" applyProtection="1">
      <alignment horizontal="justify" vertical="justify" wrapText="1"/>
    </xf>
    <xf numFmtId="0" fontId="4" fillId="0" borderId="3" xfId="0" applyFont="1" applyBorder="1" applyAlignment="1">
      <alignment horizontal="center" wrapText="1"/>
    </xf>
    <xf numFmtId="4" fontId="4" fillId="0" borderId="3" xfId="0" applyNumberFormat="1" applyFont="1" applyBorder="1" applyAlignment="1">
      <alignment horizontal="right" wrapText="1"/>
    </xf>
    <xf numFmtId="0" fontId="4" fillId="9" borderId="0" xfId="0" applyNumberFormat="1" applyFont="1" applyFill="1" applyAlignment="1">
      <alignment horizontal="left" vertical="center" wrapText="1"/>
    </xf>
    <xf numFmtId="4" fontId="4" fillId="9" borderId="0" xfId="0" applyNumberFormat="1" applyFont="1" applyFill="1" applyAlignment="1">
      <alignment horizontal="right"/>
    </xf>
    <xf numFmtId="0" fontId="4" fillId="9" borderId="0" xfId="0" applyNumberFormat="1" applyFont="1" applyFill="1" applyAlignment="1">
      <alignment horizontal="justify" vertical="center" wrapText="1"/>
    </xf>
    <xf numFmtId="0" fontId="0" fillId="0" borderId="0" xfId="0" applyAlignment="1">
      <alignment vertical="top"/>
    </xf>
    <xf numFmtId="0" fontId="4" fillId="0" borderId="0" xfId="0" applyFont="1"/>
    <xf numFmtId="0" fontId="3" fillId="0" borderId="0" xfId="0" applyFont="1"/>
    <xf numFmtId="49" fontId="34" fillId="0" borderId="0" xfId="0" applyNumberFormat="1" applyFont="1" applyBorder="1" applyAlignment="1">
      <alignment vertical="center" wrapText="1"/>
    </xf>
    <xf numFmtId="0" fontId="34" fillId="0" borderId="0" xfId="0" applyFont="1" applyAlignment="1">
      <alignment horizontal="justify" vertical="top"/>
    </xf>
    <xf numFmtId="0" fontId="8" fillId="0" borderId="0" xfId="8" applyFont="1" applyAlignment="1" applyProtection="1">
      <alignment vertical="top"/>
    </xf>
    <xf numFmtId="0" fontId="8" fillId="0" borderId="0" xfId="8" applyFont="1" applyAlignment="1" applyProtection="1">
      <alignment horizontal="left" vertical="top" wrapText="1"/>
      <protection locked="0"/>
    </xf>
    <xf numFmtId="0" fontId="8" fillId="0" borderId="0" xfId="8" applyFont="1" applyAlignment="1" applyProtection="1">
      <alignment horizontal="center" wrapText="1"/>
      <protection locked="0"/>
    </xf>
    <xf numFmtId="1" fontId="8" fillId="0" borderId="0" xfId="8" applyNumberFormat="1" applyFont="1" applyAlignment="1" applyProtection="1">
      <alignment horizontal="center" wrapText="1"/>
      <protection locked="0"/>
    </xf>
    <xf numFmtId="4" fontId="8" fillId="0" borderId="0" xfId="8" applyNumberFormat="1" applyFont="1" applyAlignment="1" applyProtection="1">
      <alignment horizontal="right" wrapText="1"/>
      <protection locked="0"/>
    </xf>
    <xf numFmtId="1" fontId="20" fillId="0" borderId="0" xfId="33" applyNumberFormat="1" applyFont="1" applyFill="1" applyAlignment="1">
      <alignment horizontal="left" vertical="top"/>
    </xf>
    <xf numFmtId="0" fontId="20" fillId="0" borderId="0" xfId="8" applyFont="1" applyAlignment="1" applyProtection="1">
      <alignment vertical="top"/>
    </xf>
    <xf numFmtId="49" fontId="20" fillId="0" borderId="0" xfId="33" applyNumberFormat="1" applyFont="1" applyFill="1" applyAlignment="1">
      <alignment horizontal="left" vertical="center" wrapText="1"/>
    </xf>
    <xf numFmtId="4" fontId="20" fillId="0" borderId="0" xfId="33" applyNumberFormat="1" applyFont="1" applyFill="1" applyAlignment="1">
      <alignment horizontal="left" vertical="center"/>
    </xf>
    <xf numFmtId="49" fontId="20" fillId="0" borderId="0" xfId="33" quotePrefix="1" applyNumberFormat="1" applyFont="1" applyFill="1" applyAlignment="1">
      <alignment horizontal="left" vertical="top" wrapText="1"/>
    </xf>
    <xf numFmtId="1" fontId="20" fillId="0" borderId="0" xfId="33" applyNumberFormat="1" applyFont="1" applyFill="1" applyBorder="1" applyAlignment="1">
      <alignment horizontal="left" vertical="top"/>
    </xf>
    <xf numFmtId="49" fontId="20" fillId="0" borderId="0" xfId="33" applyNumberFormat="1" applyFont="1" applyFill="1" applyBorder="1" applyAlignment="1">
      <alignment horizontal="left" vertical="center" wrapText="1"/>
    </xf>
    <xf numFmtId="4" fontId="20" fillId="0" borderId="0" xfId="33" applyNumberFormat="1" applyFont="1" applyFill="1" applyBorder="1" applyAlignment="1">
      <alignment horizontal="left" vertical="center"/>
    </xf>
    <xf numFmtId="49" fontId="20" fillId="0" borderId="0" xfId="31" applyNumberFormat="1" applyFont="1" applyFill="1" applyBorder="1" applyAlignment="1" applyProtection="1">
      <alignment horizontal="justify" vertical="top" wrapText="1"/>
    </xf>
    <xf numFmtId="0" fontId="25" fillId="0" borderId="0" xfId="19" applyNumberFormat="1" applyFont="1" applyFill="1" applyBorder="1" applyProtection="1">
      <protection hidden="1"/>
    </xf>
    <xf numFmtId="0" fontId="20" fillId="0" borderId="0" xfId="19" applyNumberFormat="1" applyFont="1" applyFill="1" applyBorder="1" applyProtection="1">
      <protection hidden="1"/>
    </xf>
    <xf numFmtId="0" fontId="20" fillId="0" borderId="0" xfId="19" applyNumberFormat="1" applyFont="1" applyFill="1" applyBorder="1" applyProtection="1">
      <protection locked="0"/>
    </xf>
    <xf numFmtId="49" fontId="20" fillId="0" borderId="0" xfId="31" applyNumberFormat="1" applyFont="1" applyFill="1" applyBorder="1" applyAlignment="1" applyProtection="1">
      <alignment horizontal="justify" wrapText="1"/>
    </xf>
    <xf numFmtId="49" fontId="20" fillId="0" borderId="0" xfId="31" applyNumberFormat="1" applyFont="1" applyFill="1" applyBorder="1" applyAlignment="1" applyProtection="1">
      <alignment horizontal="center" wrapText="1"/>
    </xf>
    <xf numFmtId="43" fontId="20" fillId="0" borderId="0" xfId="2" applyFont="1" applyFill="1" applyBorder="1" applyAlignment="1" applyProtection="1">
      <alignment horizontal="justify" wrapText="1"/>
    </xf>
    <xf numFmtId="0" fontId="8" fillId="0" borderId="0" xfId="8" applyFont="1" applyFill="1" applyBorder="1" applyAlignment="1" applyProtection="1">
      <alignment vertical="top"/>
    </xf>
    <xf numFmtId="0" fontId="8" fillId="0" borderId="0" xfId="12" applyFont="1" applyFill="1" applyBorder="1" applyAlignment="1" applyProtection="1">
      <alignment horizontal="center" vertical="top" wrapText="1"/>
    </xf>
    <xf numFmtId="0" fontId="8" fillId="0" borderId="9" xfId="12" applyFont="1" applyFill="1" applyBorder="1" applyAlignment="1" applyProtection="1">
      <alignment horizontal="center" vertical="top" wrapText="1"/>
    </xf>
    <xf numFmtId="0" fontId="8" fillId="0" borderId="0" xfId="8" applyFont="1" applyBorder="1" applyAlignment="1" applyProtection="1">
      <alignment horizontal="left" vertical="top" wrapText="1"/>
      <protection locked="0"/>
    </xf>
    <xf numFmtId="0" fontId="8" fillId="0" borderId="0" xfId="8" applyFont="1" applyBorder="1" applyAlignment="1" applyProtection="1">
      <alignment horizontal="center" wrapText="1"/>
      <protection locked="0"/>
    </xf>
    <xf numFmtId="1" fontId="8" fillId="0" borderId="0" xfId="8" applyNumberFormat="1" applyFont="1" applyBorder="1" applyAlignment="1" applyProtection="1">
      <alignment horizontal="center" wrapText="1"/>
      <protection locked="0"/>
    </xf>
    <xf numFmtId="4" fontId="8" fillId="0" borderId="0" xfId="8" applyNumberFormat="1" applyFont="1" applyBorder="1" applyAlignment="1" applyProtection="1">
      <alignment horizontal="right" wrapText="1"/>
      <protection locked="0"/>
    </xf>
    <xf numFmtId="0" fontId="8" fillId="0" borderId="0" xfId="8" applyFont="1" applyBorder="1" applyAlignment="1" applyProtection="1">
      <alignment vertical="top"/>
    </xf>
    <xf numFmtId="0" fontId="29" fillId="0" borderId="0" xfId="0" applyFont="1" applyFill="1" applyBorder="1" applyAlignment="1">
      <alignment vertical="center" wrapText="1"/>
    </xf>
    <xf numFmtId="0" fontId="5" fillId="0" borderId="0" xfId="8" applyFont="1" applyBorder="1" applyAlignment="1" applyProtection="1">
      <alignment vertical="top"/>
    </xf>
    <xf numFmtId="168" fontId="8" fillId="0" borderId="0" xfId="25" applyNumberFormat="1" applyFont="1" applyFill="1" applyBorder="1" applyAlignment="1" applyProtection="1">
      <alignment horizontal="left" vertical="top"/>
      <protection locked="0"/>
    </xf>
    <xf numFmtId="168" fontId="8" fillId="0" borderId="0" xfId="25" applyNumberFormat="1" applyFont="1" applyFill="1" applyBorder="1" applyAlignment="1" applyProtection="1">
      <alignment horizontal="center"/>
      <protection locked="0"/>
    </xf>
    <xf numFmtId="1" fontId="8" fillId="0" borderId="0" xfId="25" applyNumberFormat="1" applyFont="1" applyFill="1" applyBorder="1" applyAlignment="1" applyProtection="1">
      <alignment horizontal="center"/>
      <protection locked="0"/>
    </xf>
    <xf numFmtId="4" fontId="8" fillId="0" borderId="0" xfId="25" applyNumberFormat="1" applyFont="1" applyFill="1" applyBorder="1" applyAlignment="1" applyProtection="1">
      <alignment horizontal="right"/>
      <protection locked="0"/>
    </xf>
    <xf numFmtId="168" fontId="4" fillId="0" borderId="0" xfId="25" applyNumberFormat="1" applyFont="1" applyFill="1" applyBorder="1" applyAlignment="1" applyProtection="1">
      <alignment horizontal="right" wrapText="1"/>
      <protection locked="0"/>
    </xf>
    <xf numFmtId="0" fontId="24" fillId="0" borderId="0" xfId="12" applyFont="1" applyFill="1" applyBorder="1" applyAlignment="1" applyProtection="1">
      <alignment horizontal="right" vertical="top" wrapText="1"/>
      <protection locked="0"/>
    </xf>
    <xf numFmtId="1" fontId="8" fillId="0" borderId="0" xfId="8" applyNumberFormat="1" applyFont="1" applyFill="1" applyBorder="1" applyAlignment="1" applyProtection="1">
      <alignment horizontal="center" wrapText="1"/>
      <protection locked="0"/>
    </xf>
    <xf numFmtId="4" fontId="8" fillId="0" borderId="0" xfId="8" applyNumberFormat="1" applyFont="1" applyFill="1" applyBorder="1" applyAlignment="1" applyProtection="1">
      <alignment horizontal="right" wrapText="1"/>
      <protection locked="0"/>
    </xf>
    <xf numFmtId="4" fontId="4" fillId="3" borderId="0" xfId="12" applyNumberFormat="1" applyFont="1" applyFill="1" applyBorder="1" applyAlignment="1" applyProtection="1">
      <alignment horizontal="center" wrapText="1"/>
      <protection locked="0"/>
    </xf>
    <xf numFmtId="0" fontId="44" fillId="0" borderId="0" xfId="8" applyFont="1" applyBorder="1" applyAlignment="1" applyProtection="1">
      <alignment vertical="top"/>
    </xf>
    <xf numFmtId="0" fontId="34" fillId="0" borderId="0" xfId="8" applyFont="1" applyBorder="1" applyAlignment="1" applyProtection="1">
      <alignment vertical="top"/>
    </xf>
    <xf numFmtId="168" fontId="34" fillId="0" borderId="0" xfId="25" applyNumberFormat="1" applyFont="1" applyFill="1" applyBorder="1" applyAlignment="1" applyProtection="1">
      <alignment horizontal="right" wrapText="1"/>
      <protection locked="0"/>
    </xf>
    <xf numFmtId="0" fontId="34" fillId="0" borderId="0" xfId="12" applyFont="1" applyFill="1" applyBorder="1" applyAlignment="1" applyProtection="1">
      <alignment horizontal="center" wrapText="1"/>
      <protection locked="0"/>
    </xf>
    <xf numFmtId="0" fontId="39" fillId="0" borderId="0" xfId="8" applyFont="1" applyBorder="1" applyAlignment="1" applyProtection="1">
      <alignment vertical="top"/>
    </xf>
    <xf numFmtId="0" fontId="46" fillId="0" borderId="0" xfId="8" applyFont="1" applyBorder="1" applyAlignment="1" applyProtection="1">
      <alignment vertical="top"/>
    </xf>
    <xf numFmtId="168" fontId="34" fillId="0" borderId="0" xfId="25" applyNumberFormat="1" applyFont="1" applyFill="1" applyBorder="1" applyAlignment="1" applyProtection="1">
      <alignment horizontal="left" vertical="top"/>
      <protection locked="0"/>
    </xf>
    <xf numFmtId="0" fontId="35" fillId="0" borderId="0" xfId="12" applyFont="1" applyFill="1" applyBorder="1" applyAlignment="1" applyProtection="1">
      <alignment horizontal="right" vertical="top" wrapText="1"/>
      <protection locked="0"/>
    </xf>
    <xf numFmtId="1" fontId="34" fillId="0" borderId="0" xfId="8" applyNumberFormat="1" applyFont="1" applyFill="1" applyBorder="1" applyAlignment="1" applyProtection="1">
      <alignment horizontal="right" wrapText="1"/>
      <protection locked="0"/>
    </xf>
    <xf numFmtId="1" fontId="34" fillId="0" borderId="0" xfId="8" applyNumberFormat="1" applyFont="1" applyFill="1" applyBorder="1" applyAlignment="1" applyProtection="1">
      <alignment horizontal="center" wrapText="1"/>
      <protection locked="0"/>
    </xf>
    <xf numFmtId="4" fontId="34" fillId="0" borderId="0" xfId="8" applyNumberFormat="1" applyFont="1" applyFill="1" applyBorder="1" applyAlignment="1" applyProtection="1">
      <alignment horizontal="right" wrapText="1"/>
      <protection locked="0"/>
    </xf>
    <xf numFmtId="168" fontId="35" fillId="0" borderId="0" xfId="25" applyNumberFormat="1" applyFont="1" applyFill="1" applyBorder="1" applyAlignment="1" applyProtection="1">
      <alignment horizontal="right" wrapText="1"/>
      <protection locked="0"/>
    </xf>
    <xf numFmtId="0" fontId="3" fillId="0" borderId="0" xfId="8" applyFont="1" applyFill="1" applyBorder="1" applyAlignment="1" applyProtection="1">
      <alignment vertical="top"/>
    </xf>
    <xf numFmtId="4" fontId="34" fillId="0" borderId="0" xfId="12" applyNumberFormat="1" applyFont="1" applyFill="1" applyBorder="1" applyAlignment="1" applyProtection="1">
      <alignment horizontal="left" wrapText="1"/>
      <protection locked="0"/>
    </xf>
    <xf numFmtId="4" fontId="47" fillId="0" borderId="0" xfId="12" applyNumberFormat="1" applyFont="1" applyFill="1" applyBorder="1" applyAlignment="1" applyProtection="1">
      <alignment wrapText="1"/>
      <protection locked="0"/>
    </xf>
    <xf numFmtId="4" fontId="44" fillId="0" borderId="0" xfId="12" applyNumberFormat="1" applyFont="1" applyFill="1" applyBorder="1" applyAlignment="1" applyProtection="1">
      <alignment horizontal="center" wrapText="1"/>
      <protection locked="0"/>
    </xf>
    <xf numFmtId="4" fontId="44" fillId="0" borderId="0" xfId="12" applyNumberFormat="1" applyFont="1" applyFill="1" applyBorder="1" applyAlignment="1" applyProtection="1">
      <alignment wrapText="1"/>
      <protection locked="0"/>
    </xf>
    <xf numFmtId="4" fontId="34" fillId="0" borderId="0" xfId="12" applyNumberFormat="1" applyFont="1" applyFill="1" applyBorder="1" applyAlignment="1" applyProtection="1">
      <alignment wrapText="1"/>
      <protection locked="0"/>
    </xf>
    <xf numFmtId="0" fontId="44" fillId="0" borderId="0" xfId="8" applyFont="1" applyFill="1" applyBorder="1" applyAlignment="1" applyProtection="1">
      <alignment vertical="top"/>
    </xf>
    <xf numFmtId="0" fontId="39" fillId="0" borderId="0" xfId="8" applyFont="1" applyFill="1" applyBorder="1" applyAlignment="1" applyProtection="1">
      <alignment vertical="top"/>
    </xf>
    <xf numFmtId="2" fontId="39" fillId="0" borderId="0" xfId="12" applyNumberFormat="1" applyFont="1" applyFill="1" applyBorder="1" applyAlignment="1" applyProtection="1">
      <alignment horizontal="left" vertical="top" wrapText="1"/>
      <protection locked="0"/>
    </xf>
    <xf numFmtId="4" fontId="39" fillId="0" borderId="0" xfId="12" applyNumberFormat="1" applyFont="1" applyFill="1" applyBorder="1" applyAlignment="1" applyProtection="1">
      <alignment horizontal="left" vertical="top" wrapText="1"/>
      <protection locked="0"/>
    </xf>
    <xf numFmtId="0" fontId="39" fillId="0" borderId="0" xfId="12" applyFont="1" applyFill="1" applyBorder="1" applyAlignment="1" applyProtection="1">
      <alignment horizontal="center" wrapText="1"/>
      <protection locked="0"/>
    </xf>
    <xf numFmtId="168" fontId="39" fillId="0" borderId="0" xfId="25" applyNumberFormat="1" applyFont="1" applyFill="1" applyBorder="1" applyAlignment="1" applyProtection="1">
      <alignment horizontal="right" wrapText="1"/>
      <protection locked="0"/>
    </xf>
    <xf numFmtId="2" fontId="34" fillId="0" borderId="0" xfId="12" applyNumberFormat="1" applyFont="1" applyFill="1" applyBorder="1" applyAlignment="1" applyProtection="1">
      <alignment horizontal="left" vertical="top" wrapText="1"/>
      <protection locked="0"/>
    </xf>
    <xf numFmtId="4" fontId="34" fillId="0" borderId="0" xfId="12" applyNumberFormat="1" applyFont="1" applyFill="1" applyBorder="1" applyAlignment="1" applyProtection="1">
      <alignment horizontal="left" vertical="top" wrapText="1"/>
      <protection locked="0"/>
    </xf>
    <xf numFmtId="0" fontId="34" fillId="0" borderId="0" xfId="8" applyFont="1" applyFill="1" applyBorder="1" applyAlignment="1" applyProtection="1">
      <alignment vertical="top"/>
    </xf>
    <xf numFmtId="4" fontId="34" fillId="0" borderId="0" xfId="25" applyNumberFormat="1" applyFont="1" applyFill="1" applyBorder="1" applyAlignment="1" applyProtection="1">
      <alignment horizontal="right" wrapText="1"/>
      <protection locked="0"/>
    </xf>
    <xf numFmtId="4" fontId="34" fillId="0" borderId="0" xfId="12" applyNumberFormat="1" applyFont="1" applyFill="1" applyBorder="1" applyAlignment="1" applyProtection="1">
      <alignment horizontal="center" wrapText="1"/>
      <protection locked="0"/>
    </xf>
    <xf numFmtId="1" fontId="34" fillId="0" borderId="0" xfId="12" applyNumberFormat="1" applyFont="1" applyFill="1" applyBorder="1" applyAlignment="1" applyProtection="1">
      <alignment horizontal="center" wrapText="1"/>
      <protection locked="0"/>
    </xf>
    <xf numFmtId="49" fontId="4" fillId="0" borderId="0" xfId="0" applyNumberFormat="1" applyFont="1" applyBorder="1" applyAlignment="1">
      <alignment horizontal="left" vertical="top" wrapText="1"/>
    </xf>
    <xf numFmtId="49" fontId="23" fillId="0" borderId="0" xfId="0" applyNumberFormat="1" applyFont="1" applyBorder="1" applyAlignment="1">
      <alignment horizontal="left" vertical="top"/>
    </xf>
    <xf numFmtId="0" fontId="4" fillId="0" borderId="0" xfId="17" applyFont="1" applyFill="1" applyAlignment="1">
      <alignment horizontal="left"/>
    </xf>
    <xf numFmtId="0" fontId="4" fillId="0" borderId="0" xfId="17" applyFont="1" applyFill="1" applyAlignment="1">
      <alignment horizontal="right"/>
    </xf>
    <xf numFmtId="0" fontId="4" fillId="0" borderId="0" xfId="17" applyFont="1" applyFill="1" applyBorder="1" applyAlignment="1">
      <alignment horizontal="center"/>
    </xf>
    <xf numFmtId="4" fontId="4" fillId="0" borderId="0" xfId="17" applyNumberFormat="1" applyFont="1" applyFill="1" applyBorder="1"/>
    <xf numFmtId="4" fontId="4" fillId="0" borderId="0" xfId="0" applyNumberFormat="1" applyFont="1" applyFill="1" applyBorder="1" applyAlignment="1">
      <alignment wrapText="1"/>
    </xf>
    <xf numFmtId="0" fontId="35" fillId="0" borderId="0" xfId="8" applyFont="1" applyFill="1" applyBorder="1" applyAlignment="1" applyProtection="1">
      <alignment vertical="top"/>
    </xf>
    <xf numFmtId="49" fontId="34" fillId="0" borderId="0" xfId="0" applyNumberFormat="1" applyFont="1" applyBorder="1" applyAlignment="1">
      <alignment horizontal="left" vertical="top"/>
    </xf>
    <xf numFmtId="49" fontId="48" fillId="0" borderId="0" xfId="0" applyNumberFormat="1" applyFont="1" applyBorder="1" applyAlignment="1">
      <alignment horizontal="left" vertical="top"/>
    </xf>
    <xf numFmtId="4" fontId="34" fillId="0" borderId="0" xfId="8" applyNumberFormat="1" applyFont="1" applyFill="1" applyBorder="1" applyAlignment="1" applyProtection="1">
      <alignment horizontal="center" wrapText="1"/>
      <protection locked="0"/>
    </xf>
    <xf numFmtId="49" fontId="34" fillId="0" borderId="0" xfId="0" applyNumberFormat="1" applyFont="1" applyBorder="1" applyAlignment="1">
      <alignment horizontal="left" vertical="top" wrapText="1"/>
    </xf>
    <xf numFmtId="49" fontId="4" fillId="0" borderId="0" xfId="0" applyNumberFormat="1" applyFont="1" applyBorder="1" applyAlignment="1">
      <alignment horizontal="left" vertical="top"/>
    </xf>
    <xf numFmtId="0" fontId="4" fillId="0" borderId="0" xfId="12" applyFont="1" applyFill="1" applyBorder="1" applyAlignment="1" applyProtection="1">
      <alignment horizontal="left" vertical="top" wrapText="1"/>
      <protection locked="0"/>
    </xf>
    <xf numFmtId="4" fontId="39" fillId="0" borderId="0" xfId="25" applyNumberFormat="1" applyFont="1" applyFill="1" applyBorder="1" applyAlignment="1" applyProtection="1">
      <alignment horizontal="right" wrapText="1"/>
      <protection locked="0"/>
    </xf>
    <xf numFmtId="0" fontId="8" fillId="0" borderId="0" xfId="8" applyFont="1" applyBorder="1" applyAlignment="1" applyProtection="1">
      <alignment horizontal="left" vertical="top"/>
    </xf>
    <xf numFmtId="4" fontId="34" fillId="0" borderId="0" xfId="25" applyNumberFormat="1" applyFont="1" applyFill="1" applyBorder="1" applyAlignment="1" applyProtection="1">
      <alignment horizontal="right"/>
      <protection locked="0"/>
    </xf>
    <xf numFmtId="4" fontId="39" fillId="0" borderId="0" xfId="25" applyNumberFormat="1" applyFont="1" applyFill="1" applyBorder="1" applyAlignment="1" applyProtection="1">
      <alignment horizontal="right"/>
      <protection locked="0"/>
    </xf>
    <xf numFmtId="1" fontId="34" fillId="0" borderId="0" xfId="8" applyNumberFormat="1" applyFont="1" applyFill="1" applyBorder="1" applyAlignment="1" applyProtection="1">
      <alignment horizontal="left" vertical="top" wrapText="1"/>
      <protection locked="0"/>
    </xf>
    <xf numFmtId="0" fontId="34" fillId="0" borderId="0" xfId="0" applyFont="1" applyBorder="1" applyAlignment="1">
      <alignment horizontal="center" vertical="top"/>
    </xf>
    <xf numFmtId="4" fontId="34" fillId="0" borderId="0" xfId="0" applyNumberFormat="1" applyFont="1" applyFill="1" applyBorder="1" applyAlignment="1">
      <alignment horizontal="center" vertical="center"/>
    </xf>
    <xf numFmtId="0" fontId="49" fillId="0" borderId="0" xfId="8" applyFont="1" applyBorder="1" applyAlignment="1" applyProtection="1">
      <alignment vertical="top"/>
    </xf>
    <xf numFmtId="4" fontId="39" fillId="0" borderId="0" xfId="8" applyNumberFormat="1" applyFont="1" applyFill="1" applyBorder="1" applyAlignment="1" applyProtection="1">
      <alignment horizontal="right" wrapText="1"/>
      <protection locked="0"/>
    </xf>
    <xf numFmtId="0" fontId="34" fillId="0" borderId="0" xfId="0" applyFont="1" applyBorder="1" applyAlignment="1">
      <alignment horizontal="left" vertical="top" wrapText="1"/>
    </xf>
    <xf numFmtId="0" fontId="34" fillId="0" borderId="0" xfId="0" applyNumberFormat="1" applyFont="1" applyFill="1" applyBorder="1" applyAlignment="1" applyProtection="1">
      <alignment vertical="top" wrapText="1"/>
      <protection locked="0"/>
    </xf>
    <xf numFmtId="0" fontId="34" fillId="0" borderId="0" xfId="24" applyFont="1" applyFill="1" applyBorder="1" applyAlignment="1">
      <alignment horizontal="center"/>
    </xf>
    <xf numFmtId="4" fontId="34" fillId="0" borderId="0" xfId="24" applyNumberFormat="1" applyFont="1" applyFill="1" applyBorder="1" applyAlignment="1">
      <alignment horizontal="right" vertical="top" wrapText="1"/>
    </xf>
    <xf numFmtId="0" fontId="23" fillId="0" borderId="0" xfId="0" applyNumberFormat="1" applyFont="1" applyAlignment="1">
      <alignment horizontal="justify" vertical="top"/>
    </xf>
    <xf numFmtId="0" fontId="34" fillId="0" borderId="0" xfId="0" applyFont="1"/>
    <xf numFmtId="4" fontId="4" fillId="0" borderId="0" xfId="8" applyNumberFormat="1" applyFont="1" applyBorder="1" applyAlignment="1" applyProtection="1">
      <alignment vertical="top"/>
    </xf>
    <xf numFmtId="0" fontId="34" fillId="0" borderId="0" xfId="0" applyFont="1" applyBorder="1" applyAlignment="1">
      <alignment horizontal="center"/>
    </xf>
    <xf numFmtId="49" fontId="39" fillId="0" borderId="0" xfId="0" applyNumberFormat="1" applyFont="1" applyBorder="1" applyAlignment="1">
      <alignment horizontal="left" vertical="top"/>
    </xf>
    <xf numFmtId="1" fontId="39" fillId="0" borderId="0" xfId="8" applyNumberFormat="1" applyFont="1" applyFill="1" applyBorder="1" applyAlignment="1" applyProtection="1">
      <alignment horizontal="left" vertical="top" wrapText="1"/>
      <protection locked="0"/>
    </xf>
    <xf numFmtId="0" fontId="34" fillId="0" borderId="0" xfId="12" applyFont="1" applyFill="1" applyBorder="1" applyAlignment="1" applyProtection="1">
      <alignment horizontal="left" vertical="top" wrapText="1"/>
      <protection locked="0"/>
    </xf>
    <xf numFmtId="168" fontId="34" fillId="0" borderId="0" xfId="25" applyNumberFormat="1" applyFont="1" applyFill="1" applyBorder="1" applyAlignment="1" applyProtection="1">
      <alignment horizontal="center"/>
      <protection locked="0"/>
    </xf>
    <xf numFmtId="1" fontId="34" fillId="0" borderId="0" xfId="25" applyNumberFormat="1" applyFont="1" applyFill="1" applyBorder="1" applyAlignment="1" applyProtection="1">
      <alignment horizontal="center"/>
      <protection locked="0"/>
    </xf>
    <xf numFmtId="0" fontId="34" fillId="0" borderId="0" xfId="27" applyFont="1"/>
    <xf numFmtId="0" fontId="34" fillId="0" borderId="0" xfId="27" applyFont="1" applyBorder="1" applyAlignment="1">
      <alignment horizontal="center"/>
    </xf>
    <xf numFmtId="0" fontId="4" fillId="0" borderId="0" xfId="28" applyNumberFormat="1" applyFont="1" applyFill="1" applyBorder="1" applyAlignment="1" applyProtection="1">
      <alignment horizontal="justify" vertical="top" wrapText="1"/>
      <protection locked="0"/>
    </xf>
    <xf numFmtId="168" fontId="4" fillId="0" borderId="0" xfId="25" applyNumberFormat="1" applyFont="1" applyFill="1" applyBorder="1" applyAlignment="1" applyProtection="1">
      <alignment horizontal="center"/>
      <protection locked="0"/>
    </xf>
    <xf numFmtId="1" fontId="4" fillId="0" borderId="0" xfId="25" applyNumberFormat="1" applyFont="1" applyFill="1" applyBorder="1" applyAlignment="1" applyProtection="1">
      <alignment horizontal="center"/>
      <protection locked="0"/>
    </xf>
    <xf numFmtId="4" fontId="4" fillId="0" borderId="0" xfId="25" applyNumberFormat="1" applyFont="1" applyFill="1" applyBorder="1" applyAlignment="1" applyProtection="1">
      <alignment horizontal="right"/>
      <protection locked="0"/>
    </xf>
    <xf numFmtId="0" fontId="4" fillId="0" borderId="0" xfId="8" applyFont="1" applyFill="1" applyBorder="1" applyAlignment="1" applyProtection="1">
      <alignment vertical="top"/>
    </xf>
    <xf numFmtId="0" fontId="34" fillId="0" borderId="0" xfId="8" applyFont="1" applyFill="1" applyBorder="1" applyAlignment="1" applyProtection="1">
      <alignment horizontal="left" vertical="top"/>
      <protection locked="0"/>
    </xf>
    <xf numFmtId="0" fontId="35" fillId="0" borderId="0" xfId="8" applyFont="1" applyFill="1" applyBorder="1" applyAlignment="1" applyProtection="1">
      <alignment horizontal="center" vertical="top"/>
      <protection locked="0"/>
    </xf>
    <xf numFmtId="0" fontId="34" fillId="0" borderId="0" xfId="8" applyFont="1" applyFill="1" applyBorder="1" applyAlignment="1" applyProtection="1">
      <alignment horizontal="center"/>
      <protection locked="0"/>
    </xf>
    <xf numFmtId="1" fontId="35" fillId="0" borderId="0" xfId="8" applyNumberFormat="1" applyFont="1" applyFill="1" applyBorder="1" applyAlignment="1" applyProtection="1">
      <alignment horizontal="center"/>
      <protection locked="0"/>
    </xf>
    <xf numFmtId="4" fontId="35" fillId="0" borderId="0" xfId="8" applyNumberFormat="1" applyFont="1" applyFill="1" applyBorder="1" applyAlignment="1" applyProtection="1">
      <alignment horizontal="left"/>
      <protection locked="0"/>
    </xf>
    <xf numFmtId="49" fontId="39" fillId="0" borderId="0" xfId="0" applyNumberFormat="1" applyFont="1" applyBorder="1" applyAlignment="1">
      <alignment horizontal="left" vertical="top" wrapText="1"/>
    </xf>
    <xf numFmtId="0" fontId="39" fillId="0" borderId="0" xfId="0" applyFont="1" applyBorder="1" applyAlignment="1">
      <alignment horizontal="center" vertical="top"/>
    </xf>
    <xf numFmtId="4" fontId="4" fillId="0" borderId="0" xfId="8" applyNumberFormat="1" applyFont="1" applyFill="1" applyBorder="1" applyAlignment="1" applyProtection="1">
      <alignment horizontal="left"/>
      <protection locked="0"/>
    </xf>
    <xf numFmtId="0" fontId="34" fillId="0" borderId="0" xfId="12" applyFont="1" applyBorder="1" applyAlignment="1" applyProtection="1">
      <alignment vertical="top" wrapText="1"/>
      <protection locked="0"/>
    </xf>
    <xf numFmtId="0" fontId="34" fillId="0" borderId="0" xfId="8" applyFont="1" applyBorder="1" applyAlignment="1" applyProtection="1">
      <alignment horizontal="center" vertical="top"/>
    </xf>
    <xf numFmtId="1" fontId="34" fillId="0" borderId="0" xfId="8" applyNumberFormat="1" applyFont="1" applyBorder="1" applyAlignment="1" applyProtection="1">
      <alignment horizontal="center" vertical="top"/>
    </xf>
    <xf numFmtId="2" fontId="34" fillId="0" borderId="0" xfId="12" applyNumberFormat="1" applyFont="1" applyFill="1" applyBorder="1" applyAlignment="1" applyProtection="1">
      <alignment horizontal="center" vertical="top" wrapText="1"/>
      <protection locked="0"/>
    </xf>
    <xf numFmtId="4" fontId="34" fillId="0" borderId="0" xfId="12" applyNumberFormat="1" applyFont="1" applyFill="1" applyBorder="1" applyAlignment="1" applyProtection="1">
      <alignment horizontal="right" wrapText="1"/>
      <protection locked="0"/>
    </xf>
    <xf numFmtId="0" fontId="34" fillId="0" borderId="0" xfId="12" applyFont="1" applyFill="1" applyBorder="1" applyAlignment="1" applyProtection="1">
      <alignment wrapText="1"/>
      <protection locked="0"/>
    </xf>
    <xf numFmtId="0" fontId="4" fillId="8" borderId="0" xfId="12" applyFont="1" applyFill="1" applyBorder="1" applyAlignment="1" applyProtection="1">
      <alignment horizontal="justify" vertical="top" wrapText="1"/>
      <protection locked="0"/>
    </xf>
    <xf numFmtId="4" fontId="4" fillId="8" borderId="0" xfId="12" applyNumberFormat="1" applyFont="1" applyFill="1" applyBorder="1" applyAlignment="1" applyProtection="1">
      <alignment horizontal="left" vertical="top" wrapText="1"/>
      <protection locked="0"/>
    </xf>
    <xf numFmtId="0" fontId="4" fillId="8" borderId="0" xfId="12" applyFont="1" applyFill="1" applyBorder="1" applyAlignment="1" applyProtection="1">
      <alignment horizontal="left" vertical="top" wrapText="1"/>
      <protection locked="0"/>
    </xf>
    <xf numFmtId="0" fontId="34" fillId="8" borderId="0" xfId="12" applyFont="1" applyFill="1" applyBorder="1" applyAlignment="1" applyProtection="1">
      <alignment horizontal="left" vertical="top" wrapText="1"/>
      <protection locked="0"/>
    </xf>
    <xf numFmtId="0" fontId="4" fillId="8" borderId="0" xfId="12" applyFont="1" applyFill="1" applyBorder="1" applyAlignment="1" applyProtection="1">
      <alignment horizontal="right" wrapText="1"/>
      <protection locked="0"/>
    </xf>
    <xf numFmtId="0" fontId="34" fillId="8" borderId="0" xfId="12" applyFont="1" applyFill="1" applyBorder="1" applyAlignment="1" applyProtection="1">
      <alignment horizontal="center" vertical="top" wrapText="1"/>
      <protection locked="0"/>
    </xf>
    <xf numFmtId="1" fontId="35" fillId="8" borderId="0" xfId="12" applyNumberFormat="1" applyFont="1" applyFill="1" applyBorder="1" applyAlignment="1" applyProtection="1">
      <alignment horizontal="center" wrapText="1"/>
      <protection locked="0"/>
    </xf>
    <xf numFmtId="4" fontId="34" fillId="8" borderId="0" xfId="12" applyNumberFormat="1" applyFont="1" applyFill="1" applyBorder="1" applyAlignment="1" applyProtection="1">
      <alignment horizontal="right" vertical="top" wrapText="1"/>
      <protection locked="0"/>
    </xf>
    <xf numFmtId="4" fontId="4" fillId="8" borderId="0" xfId="8" applyNumberFormat="1" applyFont="1" applyFill="1" applyBorder="1" applyAlignment="1" applyProtection="1">
      <alignment vertical="top"/>
    </xf>
    <xf numFmtId="49" fontId="25" fillId="4" borderId="6" xfId="0" applyNumberFormat="1" applyFont="1" applyFill="1" applyBorder="1" applyAlignment="1">
      <alignment horizontal="center" vertical="top" wrapText="1"/>
    </xf>
    <xf numFmtId="49" fontId="25" fillId="4" borderId="3" xfId="0" applyNumberFormat="1" applyFont="1" applyFill="1" applyBorder="1" applyAlignment="1">
      <alignment horizontal="left" vertical="top"/>
    </xf>
    <xf numFmtId="49" fontId="25" fillId="4" borderId="3" xfId="0" applyNumberFormat="1" applyFont="1" applyFill="1" applyBorder="1" applyAlignment="1">
      <alignment horizontal="center" wrapText="1"/>
    </xf>
    <xf numFmtId="0" fontId="20" fillId="4" borderId="7" xfId="0" applyFont="1" applyFill="1" applyBorder="1" applyAlignment="1">
      <alignment horizontal="right" wrapText="1"/>
    </xf>
    <xf numFmtId="0" fontId="50" fillId="0" borderId="0" xfId="0" applyFont="1"/>
    <xf numFmtId="4" fontId="50" fillId="0" borderId="0" xfId="0" applyNumberFormat="1" applyFont="1" applyBorder="1"/>
    <xf numFmtId="0" fontId="20" fillId="0" borderId="0" xfId="0" applyFont="1"/>
    <xf numFmtId="4" fontId="20" fillId="0" borderId="0" xfId="0" applyNumberFormat="1" applyFont="1" applyFill="1" applyAlignment="1"/>
    <xf numFmtId="4" fontId="20" fillId="0" borderId="0" xfId="0" applyNumberFormat="1" applyFont="1" applyAlignment="1"/>
    <xf numFmtId="1" fontId="20" fillId="0" borderId="0" xfId="33" applyNumberFormat="1" applyFont="1" applyFill="1" applyAlignment="1" applyProtection="1">
      <alignment horizontal="left" vertical="top"/>
    </xf>
    <xf numFmtId="49" fontId="20" fillId="0" borderId="0" xfId="33" applyNumberFormat="1" applyFont="1" applyFill="1" applyAlignment="1">
      <alignment horizontal="left" vertical="justify"/>
    </xf>
    <xf numFmtId="49" fontId="20" fillId="0" borderId="0" xfId="33" applyNumberFormat="1" applyFont="1" applyFill="1" applyAlignment="1">
      <alignment horizontal="left" vertical="center"/>
    </xf>
    <xf numFmtId="49" fontId="20" fillId="0" borderId="0" xfId="33" applyNumberFormat="1" applyFont="1" applyFill="1" applyBorder="1" applyAlignment="1">
      <alignment horizontal="left" vertical="justify"/>
    </xf>
    <xf numFmtId="49" fontId="20" fillId="0" borderId="0" xfId="33" applyNumberFormat="1" applyFont="1" applyFill="1" applyBorder="1" applyAlignment="1">
      <alignment horizontal="left" vertical="center"/>
    </xf>
    <xf numFmtId="49" fontId="20" fillId="0" borderId="0" xfId="33" applyNumberFormat="1" applyFont="1" applyFill="1" applyBorder="1" applyAlignment="1">
      <alignment horizontal="left" vertical="top"/>
    </xf>
    <xf numFmtId="0" fontId="50" fillId="0" borderId="0" xfId="0" applyFont="1" applyAlignment="1">
      <alignment vertical="center"/>
    </xf>
    <xf numFmtId="0" fontId="20" fillId="0" borderId="0" xfId="0" applyFont="1" applyAlignment="1">
      <alignment vertical="center"/>
    </xf>
    <xf numFmtId="49" fontId="25" fillId="0" borderId="0" xfId="0" applyNumberFormat="1" applyFont="1" applyFill="1" applyBorder="1" applyAlignment="1">
      <alignment horizontal="center" vertical="top" wrapText="1"/>
    </xf>
    <xf numFmtId="49" fontId="25" fillId="0" borderId="0" xfId="0" applyNumberFormat="1" applyFont="1" applyFill="1" applyBorder="1" applyAlignment="1">
      <alignment horizontal="left" vertical="top" wrapText="1"/>
    </xf>
    <xf numFmtId="49" fontId="25" fillId="0" borderId="0" xfId="0" applyNumberFormat="1" applyFont="1" applyFill="1" applyBorder="1" applyAlignment="1">
      <alignment horizontal="center" wrapText="1"/>
    </xf>
    <xf numFmtId="4" fontId="25" fillId="0" borderId="0" xfId="0" applyNumberFormat="1" applyFont="1" applyFill="1" applyBorder="1" applyAlignment="1">
      <alignment horizontal="right" wrapText="1"/>
    </xf>
    <xf numFmtId="0" fontId="4" fillId="0" borderId="0" xfId="7" applyFont="1" applyBorder="1" applyAlignment="1">
      <alignment horizontal="left" vertical="top"/>
    </xf>
    <xf numFmtId="0" fontId="4" fillId="0" borderId="0" xfId="7" applyFont="1" applyBorder="1" applyAlignment="1">
      <alignment horizontal="center" vertical="top"/>
    </xf>
    <xf numFmtId="0" fontId="4" fillId="0" borderId="0" xfId="7" applyFont="1"/>
    <xf numFmtId="0" fontId="4" fillId="0" borderId="0" xfId="7" applyFont="1" applyAlignment="1">
      <alignment vertical="top" wrapText="1"/>
    </xf>
    <xf numFmtId="0" fontId="4" fillId="5" borderId="0" xfId="7" applyFont="1" applyFill="1" applyBorder="1" applyAlignment="1" applyProtection="1">
      <alignment horizontal="left" vertical="top" wrapText="1"/>
      <protection locked="0"/>
    </xf>
    <xf numFmtId="0" fontId="12" fillId="0" borderId="0" xfId="7" applyNumberFormat="1" applyFont="1" applyFill="1" applyBorder="1" applyAlignment="1" applyProtection="1">
      <alignment horizontal="left" vertical="top" wrapText="1"/>
    </xf>
    <xf numFmtId="0" fontId="23" fillId="0" borderId="0" xfId="7" applyFont="1" applyBorder="1" applyAlignment="1">
      <alignment horizontal="left" vertical="top"/>
    </xf>
    <xf numFmtId="4" fontId="34" fillId="0" borderId="0" xfId="7" applyNumberFormat="1" applyFont="1" applyAlignment="1">
      <alignment horizontal="right"/>
    </xf>
    <xf numFmtId="0" fontId="51" fillId="0" borderId="0" xfId="7" applyFont="1"/>
    <xf numFmtId="0" fontId="12" fillId="0" borderId="0" xfId="7" applyFont="1"/>
    <xf numFmtId="0" fontId="37" fillId="0" borderId="0" xfId="7" applyFont="1" applyAlignment="1">
      <alignment horizontal="center" vertical="top"/>
    </xf>
    <xf numFmtId="0" fontId="34" fillId="0" borderId="0" xfId="7" applyFont="1" applyAlignment="1">
      <alignment horizontal="center" vertical="top"/>
    </xf>
    <xf numFmtId="0" fontId="34" fillId="0" borderId="0" xfId="7" applyFont="1"/>
    <xf numFmtId="0" fontId="37" fillId="0" borderId="0" xfId="7" applyFont="1" applyAlignment="1">
      <alignment horizontal="center"/>
    </xf>
    <xf numFmtId="4" fontId="37" fillId="0" borderId="0" xfId="7" applyNumberFormat="1" applyFont="1" applyAlignment="1">
      <alignment horizontal="right"/>
    </xf>
    <xf numFmtId="0" fontId="4" fillId="0" borderId="0" xfId="7" applyFont="1" applyAlignment="1">
      <alignment horizontal="justify" vertical="justify" wrapText="1"/>
    </xf>
    <xf numFmtId="16" fontId="4" fillId="0" borderId="0" xfId="7" applyNumberFormat="1" applyFont="1" applyAlignment="1">
      <alignment horizontal="center" vertical="top"/>
    </xf>
    <xf numFmtId="0" fontId="4" fillId="5" borderId="0" xfId="7" applyFont="1" applyFill="1" applyBorder="1" applyAlignment="1" applyProtection="1">
      <alignment vertical="top" wrapText="1"/>
      <protection locked="0"/>
    </xf>
    <xf numFmtId="0" fontId="37" fillId="0" borderId="0" xfId="7" applyFont="1" applyAlignment="1">
      <alignment wrapText="1"/>
    </xf>
    <xf numFmtId="0" fontId="4" fillId="0" borderId="0" xfId="7" applyFont="1" applyBorder="1" applyAlignment="1">
      <alignment vertical="top"/>
    </xf>
    <xf numFmtId="0" fontId="4" fillId="0" borderId="0" xfId="7" applyFont="1" applyAlignment="1" applyProtection="1">
      <alignment vertical="top" wrapText="1"/>
      <protection locked="0"/>
    </xf>
    <xf numFmtId="0" fontId="23" fillId="0" borderId="0" xfId="7" applyFont="1" applyBorder="1" applyAlignment="1">
      <alignment horizontal="center" vertical="top"/>
    </xf>
    <xf numFmtId="4" fontId="34" fillId="0" borderId="0" xfId="7" applyNumberFormat="1" applyFont="1" applyAlignment="1">
      <alignment horizontal="center"/>
    </xf>
    <xf numFmtId="4" fontId="37" fillId="0" borderId="0" xfId="7" applyNumberFormat="1" applyFont="1" applyAlignment="1">
      <alignment horizontal="center"/>
    </xf>
    <xf numFmtId="4" fontId="37" fillId="0" borderId="10" xfId="7" applyNumberFormat="1" applyFont="1" applyBorder="1" applyAlignment="1">
      <alignment horizontal="center"/>
    </xf>
    <xf numFmtId="0" fontId="37" fillId="0" borderId="0" xfId="7" applyFont="1" applyFill="1" applyAlignment="1">
      <alignment horizontal="justify" vertical="top"/>
    </xf>
    <xf numFmtId="0" fontId="37" fillId="0" borderId="0" xfId="7" applyFont="1" applyAlignment="1">
      <alignment horizontal="center" vertical="center"/>
    </xf>
    <xf numFmtId="166" fontId="37" fillId="0" borderId="0" xfId="2" applyNumberFormat="1" applyFont="1" applyAlignment="1">
      <alignment horizontal="center" vertical="center"/>
    </xf>
    <xf numFmtId="166" fontId="37" fillId="0" borderId="0" xfId="2" applyNumberFormat="1" applyFont="1" applyAlignment="1">
      <alignment horizontal="center"/>
    </xf>
    <xf numFmtId="0" fontId="52" fillId="0" borderId="0" xfId="7" applyFont="1" applyAlignment="1">
      <alignment horizontal="center" vertical="center"/>
    </xf>
    <xf numFmtId="166" fontId="52" fillId="0" borderId="0" xfId="2" applyNumberFormat="1" applyFont="1" applyAlignment="1">
      <alignment horizontal="center" vertical="center"/>
    </xf>
    <xf numFmtId="16" fontId="37" fillId="0" borderId="0" xfId="7" applyNumberFormat="1" applyFont="1" applyAlignment="1">
      <alignment horizontal="center" vertical="top"/>
    </xf>
    <xf numFmtId="0" fontId="12" fillId="0" borderId="0" xfId="7" applyFont="1" applyAlignment="1">
      <alignment horizontal="left" vertical="top" wrapText="1"/>
    </xf>
    <xf numFmtId="0" fontId="34" fillId="0" borderId="0" xfId="7" applyFont="1" applyAlignment="1" applyProtection="1">
      <alignment vertical="top" wrapText="1"/>
      <protection locked="0"/>
    </xf>
    <xf numFmtId="0" fontId="4" fillId="5" borderId="0" xfId="7" applyFont="1" applyFill="1" applyBorder="1" applyAlignment="1" applyProtection="1">
      <alignment horizontal="left" vertical="center" wrapText="1"/>
      <protection locked="0"/>
    </xf>
    <xf numFmtId="0" fontId="4" fillId="0" borderId="0" xfId="7" applyFont="1" applyAlignment="1">
      <alignment horizontal="center" vertical="top"/>
    </xf>
    <xf numFmtId="0" fontId="4" fillId="0" borderId="11" xfId="7" applyFont="1" applyBorder="1" applyAlignment="1">
      <alignment horizontal="justify" vertical="top" wrapText="1"/>
    </xf>
    <xf numFmtId="0" fontId="4" fillId="0" borderId="11" xfId="7" applyFont="1" applyBorder="1" applyAlignment="1">
      <alignment horizontal="justify" vertical="center" wrapText="1"/>
    </xf>
    <xf numFmtId="0" fontId="4" fillId="0" borderId="11" xfId="7" applyFont="1" applyBorder="1" applyAlignment="1">
      <alignment horizontal="left" vertical="center" wrapText="1"/>
    </xf>
    <xf numFmtId="0" fontId="4" fillId="0" borderId="0" xfId="29" applyNumberFormat="1" applyFont="1" applyFill="1" applyBorder="1" applyAlignment="1" applyProtection="1">
      <alignment horizontal="left" vertical="top"/>
    </xf>
    <xf numFmtId="0" fontId="14" fillId="0" borderId="0" xfId="7" applyFont="1" applyAlignment="1">
      <alignment horizontal="left" vertical="top" wrapText="1"/>
    </xf>
    <xf numFmtId="0" fontId="34" fillId="0" borderId="0" xfId="7" applyFont="1" applyAlignment="1">
      <alignment horizontal="left" vertical="top" wrapText="1"/>
    </xf>
    <xf numFmtId="4" fontId="20" fillId="0" borderId="0" xfId="7" applyNumberFormat="1" applyFont="1" applyAlignment="1">
      <alignment horizontal="center"/>
    </xf>
    <xf numFmtId="4" fontId="20" fillId="0" borderId="0" xfId="7" applyNumberFormat="1" applyFont="1" applyAlignment="1">
      <alignment horizontal="right"/>
    </xf>
    <xf numFmtId="0" fontId="4" fillId="0" borderId="11" xfId="7" applyFont="1" applyBorder="1" applyAlignment="1">
      <alignment horizontal="justify" vertical="justify" wrapText="1"/>
    </xf>
    <xf numFmtId="0" fontId="4" fillId="0" borderId="0" xfId="7" applyFont="1" applyBorder="1" applyAlignment="1">
      <alignment horizontal="justify" vertical="top" wrapText="1"/>
    </xf>
    <xf numFmtId="0" fontId="4" fillId="0" borderId="11" xfId="7" applyFont="1" applyBorder="1" applyAlignment="1">
      <alignment horizontal="center" vertical="top"/>
    </xf>
    <xf numFmtId="0" fontId="4" fillId="0" borderId="11" xfId="7" applyFont="1" applyBorder="1" applyAlignment="1">
      <alignment horizontal="center"/>
    </xf>
    <xf numFmtId="4" fontId="4" fillId="0" borderId="11" xfId="7" applyNumberFormat="1" applyFont="1" applyBorder="1" applyAlignment="1">
      <alignment horizontal="right"/>
    </xf>
    <xf numFmtId="0" fontId="4" fillId="0" borderId="0" xfId="7" applyFont="1" applyAlignment="1">
      <alignment vertical="top"/>
    </xf>
    <xf numFmtId="0" fontId="4" fillId="0" borderId="0" xfId="7" applyFont="1" applyBorder="1" applyAlignment="1">
      <alignment horizontal="justify" vertical="justify" wrapText="1"/>
    </xf>
    <xf numFmtId="0" fontId="4" fillId="0" borderId="10" xfId="7" applyFont="1" applyBorder="1" applyAlignment="1">
      <alignment horizontal="center" vertical="top"/>
    </xf>
    <xf numFmtId="0" fontId="4" fillId="0" borderId="10" xfId="7" applyFont="1" applyBorder="1" applyAlignment="1">
      <alignment horizontal="justify" vertical="justify" wrapText="1"/>
    </xf>
    <xf numFmtId="49" fontId="24" fillId="0" borderId="0" xfId="29" applyNumberFormat="1" applyFont="1" applyFill="1" applyBorder="1" applyAlignment="1" applyProtection="1">
      <alignment horizontal="left" vertical="top"/>
    </xf>
    <xf numFmtId="0" fontId="8" fillId="0" borderId="0" xfId="29" applyNumberFormat="1" applyFont="1" applyFill="1" applyBorder="1" applyAlignment="1" applyProtection="1">
      <alignment horizontal="left" vertical="top" wrapText="1"/>
    </xf>
    <xf numFmtId="4" fontId="20" fillId="0" borderId="0" xfId="29" applyNumberFormat="1" applyFont="1" applyFill="1" applyBorder="1" applyAlignment="1" applyProtection="1">
      <alignment horizontal="right" wrapText="1"/>
    </xf>
    <xf numFmtId="0" fontId="4" fillId="0" borderId="0" xfId="7" applyFont="1" applyBorder="1" applyAlignment="1">
      <alignment horizontal="left" vertical="center" wrapText="1"/>
    </xf>
    <xf numFmtId="0" fontId="4" fillId="0" borderId="11" xfId="7" applyFont="1" applyBorder="1" applyAlignment="1">
      <alignment horizontal="center" vertical="center"/>
    </xf>
    <xf numFmtId="0" fontId="4" fillId="8" borderId="0" xfId="0" applyFont="1" applyFill="1" applyBorder="1" applyAlignment="1">
      <alignment horizontal="justify" vertical="justify"/>
    </xf>
    <xf numFmtId="0" fontId="35" fillId="0" borderId="0" xfId="0" applyFont="1" applyAlignment="1">
      <alignment horizontal="left" wrapText="1"/>
    </xf>
    <xf numFmtId="0" fontId="6" fillId="0" borderId="0" xfId="8" applyFont="1" applyAlignment="1">
      <alignment horizontal="left" wrapText="1"/>
    </xf>
    <xf numFmtId="0" fontId="9" fillId="0" borderId="0" xfId="0" applyFont="1" applyAlignment="1">
      <alignment horizontal="left" wrapText="1"/>
    </xf>
    <xf numFmtId="0" fontId="9" fillId="0" borderId="0" xfId="0" applyFont="1" applyAlignment="1">
      <alignment horizontal="center"/>
    </xf>
    <xf numFmtId="0" fontId="4" fillId="0" borderId="0" xfId="0" applyFont="1" applyAlignment="1">
      <alignment vertical="top"/>
    </xf>
    <xf numFmtId="0" fontId="4" fillId="0" borderId="0" xfId="0" applyFont="1" applyAlignment="1"/>
    <xf numFmtId="4" fontId="4" fillId="0" borderId="0" xfId="0" applyNumberFormat="1" applyFont="1" applyAlignment="1"/>
    <xf numFmtId="0" fontId="34" fillId="0" borderId="0" xfId="0" applyFont="1" applyAlignment="1">
      <alignment horizontal="justify"/>
    </xf>
    <xf numFmtId="0" fontId="34" fillId="0" borderId="0" xfId="0" applyFont="1" applyAlignment="1">
      <alignment horizontal="center"/>
    </xf>
    <xf numFmtId="4" fontId="34" fillId="0" borderId="0" xfId="0" applyNumberFormat="1" applyFont="1" applyAlignment="1"/>
    <xf numFmtId="0" fontId="4" fillId="0" borderId="0" xfId="0" applyFont="1" applyAlignment="1">
      <alignment horizontal="center"/>
    </xf>
    <xf numFmtId="49" fontId="4" fillId="0" borderId="0" xfId="0" applyNumberFormat="1" applyFont="1" applyAlignment="1">
      <alignment vertical="top" wrapText="1"/>
    </xf>
    <xf numFmtId="0" fontId="39" fillId="0" borderId="0" xfId="0" applyFont="1" applyAlignment="1">
      <alignment horizontal="justify" vertical="top"/>
    </xf>
    <xf numFmtId="0" fontId="39" fillId="0" borderId="0" xfId="0" applyFont="1" applyAlignment="1">
      <alignment horizontal="center"/>
    </xf>
    <xf numFmtId="4" fontId="39" fillId="0" borderId="0" xfId="0" applyNumberFormat="1" applyFont="1" applyAlignment="1">
      <alignment horizontal="right"/>
    </xf>
    <xf numFmtId="0" fontId="23" fillId="0" borderId="0" xfId="0" applyFont="1" applyAlignment="1">
      <alignment horizontal="justify"/>
    </xf>
    <xf numFmtId="0" fontId="34" fillId="0" borderId="0" xfId="0" applyFont="1" applyAlignment="1">
      <alignment horizontal="left" wrapText="1"/>
    </xf>
    <xf numFmtId="0" fontId="4" fillId="0" borderId="0" xfId="0" applyFont="1" applyAlignment="1">
      <alignment horizontal="left" wrapText="1"/>
    </xf>
    <xf numFmtId="0" fontId="35" fillId="0" borderId="0" xfId="0" applyFont="1" applyAlignment="1">
      <alignment horizontal="center"/>
    </xf>
    <xf numFmtId="4" fontId="35" fillId="0" borderId="0" xfId="0" applyNumberFormat="1" applyFont="1" applyAlignment="1">
      <alignment horizontal="right"/>
    </xf>
    <xf numFmtId="4" fontId="35" fillId="0" borderId="0" xfId="0" applyNumberFormat="1" applyFont="1" applyAlignment="1"/>
    <xf numFmtId="0" fontId="34" fillId="0" borderId="0" xfId="0" applyFont="1" applyAlignment="1"/>
    <xf numFmtId="49" fontId="4" fillId="0" borderId="0" xfId="0" applyNumberFormat="1" applyFont="1" applyBorder="1" applyAlignment="1">
      <alignment horizontal="justify" vertical="top"/>
    </xf>
    <xf numFmtId="0" fontId="34" fillId="0" borderId="0" xfId="0" applyFont="1" applyBorder="1" applyAlignment="1">
      <alignment horizontal="center" wrapText="1"/>
    </xf>
    <xf numFmtId="0" fontId="4" fillId="0" borderId="3" xfId="0" applyFont="1" applyBorder="1" applyAlignment="1">
      <alignment horizontal="left" wrapText="1"/>
    </xf>
    <xf numFmtId="0" fontId="35" fillId="0" borderId="0" xfId="0" applyFont="1" applyBorder="1" applyAlignment="1">
      <alignment horizontal="left" wrapText="1"/>
    </xf>
    <xf numFmtId="0" fontId="35" fillId="0" borderId="0" xfId="0" applyFont="1" applyBorder="1" applyAlignment="1">
      <alignment horizontal="center"/>
    </xf>
    <xf numFmtId="4" fontId="34" fillId="0" borderId="0" xfId="0" applyNumberFormat="1" applyFont="1" applyBorder="1" applyAlignment="1">
      <alignment horizontal="right"/>
    </xf>
    <xf numFmtId="4" fontId="35" fillId="0" borderId="0" xfId="0" applyNumberFormat="1" applyFont="1" applyBorder="1" applyAlignment="1"/>
    <xf numFmtId="0" fontId="34" fillId="0" borderId="0" xfId="0" applyFont="1" applyAlignment="1">
      <alignment horizontal="center" wrapText="1"/>
    </xf>
    <xf numFmtId="0" fontId="39" fillId="0" borderId="0" xfId="0" quotePrefix="1" applyFont="1" applyAlignment="1">
      <alignment horizontal="left" wrapText="1"/>
    </xf>
    <xf numFmtId="49" fontId="34" fillId="0" borderId="0" xfId="0" applyNumberFormat="1" applyFont="1" applyAlignment="1">
      <alignment wrapText="1"/>
    </xf>
    <xf numFmtId="0" fontId="53" fillId="0" borderId="0" xfId="0" applyFont="1" applyAlignment="1">
      <alignment horizontal="left" wrapText="1"/>
    </xf>
    <xf numFmtId="0" fontId="39" fillId="0" borderId="0" xfId="0" applyFont="1" applyAlignment="1">
      <alignment horizontal="justify"/>
    </xf>
    <xf numFmtId="0" fontId="39" fillId="0" borderId="0" xfId="0" applyFont="1" applyAlignment="1">
      <alignment horizontal="center" wrapText="1"/>
    </xf>
    <xf numFmtId="4" fontId="39" fillId="0" borderId="0" xfId="0" applyNumberFormat="1" applyFont="1" applyBorder="1" applyAlignment="1">
      <alignment horizontal="right"/>
    </xf>
    <xf numFmtId="0" fontId="4" fillId="0" borderId="0" xfId="18" applyFont="1" applyAlignment="1">
      <alignment wrapText="1"/>
    </xf>
    <xf numFmtId="0" fontId="8" fillId="0" borderId="0" xfId="18" applyFont="1" applyAlignment="1">
      <alignment horizontal="left" vertical="center"/>
    </xf>
    <xf numFmtId="0" fontId="44" fillId="0" borderId="0" xfId="18" applyFont="1" applyAlignment="1">
      <alignment horizontal="justify"/>
    </xf>
    <xf numFmtId="0" fontId="44" fillId="0" borderId="0" xfId="18" applyFont="1" applyAlignment="1">
      <alignment horizontal="center" wrapText="1"/>
    </xf>
    <xf numFmtId="4" fontId="34" fillId="0" borderId="0" xfId="18" applyNumberFormat="1" applyFont="1" applyBorder="1" applyAlignment="1">
      <alignment horizontal="right"/>
    </xf>
    <xf numFmtId="4" fontId="34" fillId="0" borderId="0" xfId="18" applyNumberFormat="1" applyFont="1" applyAlignment="1">
      <alignment horizontal="right"/>
    </xf>
    <xf numFmtId="0" fontId="24" fillId="0" borderId="0" xfId="18" applyFont="1" applyAlignment="1">
      <alignment horizontal="center" wrapText="1"/>
    </xf>
    <xf numFmtId="4" fontId="4" fillId="0" borderId="0" xfId="18" applyNumberFormat="1" applyFont="1" applyBorder="1" applyAlignment="1">
      <alignment horizontal="right"/>
    </xf>
    <xf numFmtId="4" fontId="4" fillId="0" borderId="0" xfId="18" applyNumberFormat="1" applyFont="1" applyAlignment="1">
      <alignment horizontal="right"/>
    </xf>
    <xf numFmtId="0" fontId="8" fillId="0" borderId="0" xfId="18" applyFont="1" applyAlignment="1">
      <alignment horizontal="center" wrapText="1"/>
    </xf>
    <xf numFmtId="0" fontId="8" fillId="0" borderId="0" xfId="18" applyFont="1"/>
    <xf numFmtId="0" fontId="8" fillId="0" borderId="0" xfId="18" applyFont="1" applyAlignment="1">
      <alignment horizontal="center"/>
    </xf>
    <xf numFmtId="0" fontId="9" fillId="0" borderId="0" xfId="0" applyFont="1" applyBorder="1" applyAlignment="1">
      <alignment horizontal="center"/>
    </xf>
    <xf numFmtId="49" fontId="34" fillId="0" borderId="0" xfId="0" applyNumberFormat="1" applyFont="1" applyAlignment="1">
      <alignment horizontal="justify"/>
    </xf>
    <xf numFmtId="4" fontId="34" fillId="0" borderId="0" xfId="0" applyNumberFormat="1" applyFont="1" applyFill="1" applyAlignment="1"/>
    <xf numFmtId="0" fontId="53" fillId="0" borderId="0" xfId="0" applyFont="1" applyAlignment="1">
      <alignment horizontal="center"/>
    </xf>
    <xf numFmtId="0" fontId="34" fillId="0" borderId="0" xfId="0" quotePrefix="1" applyFont="1"/>
    <xf numFmtId="0" fontId="35" fillId="0" borderId="0" xfId="0" applyFont="1"/>
    <xf numFmtId="0" fontId="4" fillId="0" borderId="0" xfId="0" applyFont="1" applyBorder="1" applyAlignment="1">
      <alignment horizontal="left" wrapText="1"/>
    </xf>
    <xf numFmtId="0" fontId="4" fillId="0" borderId="0" xfId="0" applyFont="1" applyAlignment="1">
      <alignment horizontal="center" wrapText="1"/>
    </xf>
    <xf numFmtId="0" fontId="34" fillId="0" borderId="0" xfId="0" applyFont="1" applyBorder="1"/>
    <xf numFmtId="0" fontId="4" fillId="0" borderId="0" xfId="0" applyFont="1" applyAlignment="1">
      <alignment vertical="top" wrapText="1"/>
    </xf>
    <xf numFmtId="0" fontId="34" fillId="0" borderId="0" xfId="0" applyFont="1" applyBorder="1" applyAlignment="1">
      <alignment horizontal="justify"/>
    </xf>
    <xf numFmtId="0" fontId="4" fillId="0" borderId="0" xfId="0" applyFont="1" applyAlignment="1">
      <alignment horizontal="justify" vertical="top"/>
    </xf>
    <xf numFmtId="0" fontId="34" fillId="0" borderId="0" xfId="0" quotePrefix="1" applyFont="1" applyBorder="1" applyAlignment="1">
      <alignment horizontal="justify" vertical="top"/>
    </xf>
    <xf numFmtId="0" fontId="4" fillId="0" borderId="0" xfId="0" applyFont="1" applyBorder="1" applyAlignment="1">
      <alignment wrapText="1"/>
    </xf>
    <xf numFmtId="0" fontId="54" fillId="0" borderId="0" xfId="0" applyFont="1" applyBorder="1" applyAlignment="1">
      <alignment horizontal="center"/>
    </xf>
    <xf numFmtId="4" fontId="34" fillId="0" borderId="0" xfId="0" applyNumberFormat="1" applyFont="1" applyBorder="1" applyAlignment="1"/>
    <xf numFmtId="4" fontId="48" fillId="0" borderId="0" xfId="0" applyNumberFormat="1" applyFont="1" applyBorder="1" applyAlignment="1">
      <alignment horizontal="right"/>
    </xf>
    <xf numFmtId="0" fontId="6" fillId="0" borderId="10" xfId="0" applyFont="1" applyBorder="1" applyAlignment="1">
      <alignment horizontal="left" wrapText="1"/>
    </xf>
    <xf numFmtId="0" fontId="23" fillId="0" borderId="0" xfId="0" applyFont="1" applyBorder="1" applyAlignment="1">
      <alignment horizontal="center"/>
    </xf>
    <xf numFmtId="4" fontId="23" fillId="0" borderId="12" xfId="0" applyNumberFormat="1" applyFont="1" applyBorder="1" applyAlignment="1">
      <alignment horizontal="left"/>
    </xf>
    <xf numFmtId="0" fontId="4" fillId="0" borderId="12" xfId="0" applyFont="1" applyBorder="1" applyAlignment="1">
      <alignment horizontal="center"/>
    </xf>
    <xf numFmtId="4" fontId="4" fillId="0" borderId="12" xfId="0" applyNumberFormat="1" applyFont="1" applyBorder="1" applyAlignment="1">
      <alignment horizontal="right"/>
    </xf>
    <xf numFmtId="4" fontId="4" fillId="0" borderId="12" xfId="0" applyNumberFormat="1" applyFont="1" applyBorder="1" applyAlignment="1"/>
    <xf numFmtId="4" fontId="48" fillId="0" borderId="0" xfId="0" applyNumberFormat="1" applyFont="1" applyBorder="1" applyAlignment="1">
      <alignment horizontal="left"/>
    </xf>
    <xf numFmtId="0" fontId="32" fillId="0" borderId="0" xfId="0" applyFont="1" applyAlignment="1">
      <alignment horizontal="right" wrapText="1"/>
    </xf>
    <xf numFmtId="0" fontId="45" fillId="0" borderId="0" xfId="0" applyFont="1" applyBorder="1" applyAlignment="1">
      <alignment horizontal="left" wrapText="1"/>
    </xf>
    <xf numFmtId="0" fontId="34" fillId="0" borderId="0" xfId="0" quotePrefix="1" applyFont="1" applyAlignment="1">
      <alignment horizontal="left" wrapText="1"/>
    </xf>
    <xf numFmtId="49" fontId="4" fillId="0" borderId="0" xfId="0" applyNumberFormat="1" applyFont="1" applyAlignment="1">
      <alignment horizontal="justify" wrapText="1"/>
    </xf>
    <xf numFmtId="0" fontId="21" fillId="0" borderId="0" xfId="0" applyFont="1" applyAlignment="1">
      <alignment horizontal="justify"/>
    </xf>
    <xf numFmtId="0" fontId="21" fillId="0" borderId="0" xfId="0" applyFont="1" applyBorder="1" applyAlignment="1">
      <alignment horizontal="left" wrapText="1"/>
    </xf>
    <xf numFmtId="0" fontId="7" fillId="0" borderId="0" xfId="0" applyFont="1" applyAlignment="1">
      <alignment horizontal="center"/>
    </xf>
    <xf numFmtId="0" fontId="21" fillId="0" borderId="0" xfId="0" applyFont="1" applyBorder="1" applyAlignment="1">
      <alignment horizontal="center"/>
    </xf>
    <xf numFmtId="4" fontId="21" fillId="0" borderId="0" xfId="0" applyNumberFormat="1" applyFont="1" applyBorder="1" applyAlignment="1">
      <alignment horizontal="right"/>
    </xf>
    <xf numFmtId="4" fontId="21" fillId="0" borderId="0" xfId="0" applyNumberFormat="1" applyFont="1" applyAlignment="1">
      <alignment horizontal="right"/>
    </xf>
    <xf numFmtId="4" fontId="21" fillId="0" borderId="0" xfId="0" applyNumberFormat="1" applyFont="1" applyAlignment="1"/>
    <xf numFmtId="4" fontId="6" fillId="0" borderId="12" xfId="0" applyNumberFormat="1" applyFont="1" applyBorder="1" applyAlignment="1">
      <alignment horizontal="left"/>
    </xf>
    <xf numFmtId="0" fontId="6" fillId="0" borderId="12" xfId="0" applyFont="1" applyBorder="1" applyAlignment="1">
      <alignment horizontal="center"/>
    </xf>
    <xf numFmtId="4" fontId="6" fillId="0" borderId="12" xfId="0" applyNumberFormat="1" applyFont="1" applyBorder="1" applyAlignment="1">
      <alignment horizontal="right"/>
    </xf>
    <xf numFmtId="4" fontId="23" fillId="0" borderId="12" xfId="0" applyNumberFormat="1" applyFont="1" applyBorder="1" applyAlignment="1"/>
    <xf numFmtId="4" fontId="6" fillId="0" borderId="0" xfId="0" applyNumberFormat="1" applyFont="1" applyBorder="1" applyAlignment="1">
      <alignment horizontal="left"/>
    </xf>
    <xf numFmtId="0" fontId="6" fillId="0" borderId="0" xfId="0" applyFont="1" applyBorder="1" applyAlignment="1">
      <alignment horizontal="center"/>
    </xf>
    <xf numFmtId="4" fontId="6" fillId="0" borderId="0" xfId="0" applyNumberFormat="1" applyFont="1" applyBorder="1" applyAlignment="1">
      <alignment horizontal="right"/>
    </xf>
    <xf numFmtId="4" fontId="23" fillId="0" borderId="0" xfId="0" applyNumberFormat="1" applyFont="1" applyBorder="1" applyAlignment="1"/>
    <xf numFmtId="0" fontId="4" fillId="0" borderId="0" xfId="0" applyNumberFormat="1" applyFont="1" applyAlignment="1">
      <alignment horizontal="justify" vertical="justify" wrapText="1"/>
    </xf>
    <xf numFmtId="0" fontId="4" fillId="0" borderId="0" xfId="0" applyNumberFormat="1" applyFont="1" applyBorder="1" applyAlignment="1" applyProtection="1">
      <alignment horizontal="justify" vertical="top" wrapText="1"/>
    </xf>
    <xf numFmtId="0" fontId="4" fillId="0" borderId="0" xfId="0" applyFont="1" applyFill="1" applyBorder="1" applyAlignment="1">
      <alignment horizontal="justify" vertical="justify"/>
    </xf>
    <xf numFmtId="0" fontId="4" fillId="0" borderId="3" xfId="0" applyFont="1" applyFill="1" applyBorder="1" applyAlignment="1">
      <alignment horizontal="justify" vertical="justify"/>
    </xf>
    <xf numFmtId="0" fontId="4" fillId="0" borderId="3" xfId="0" applyFont="1" applyFill="1" applyBorder="1" applyAlignment="1">
      <alignment horizontal="justify" vertical="center"/>
    </xf>
    <xf numFmtId="1" fontId="39" fillId="0" borderId="0" xfId="8" applyNumberFormat="1" applyFont="1" applyFill="1" applyBorder="1" applyAlignment="1" applyProtection="1">
      <alignment horizontal="center" wrapText="1"/>
      <protection locked="0"/>
    </xf>
    <xf numFmtId="0" fontId="40" fillId="0" borderId="0" xfId="12" applyFont="1" applyFill="1" applyBorder="1" applyAlignment="1" applyProtection="1">
      <alignment horizontal="left" vertical="top" wrapText="1"/>
      <protection locked="0"/>
    </xf>
    <xf numFmtId="4" fontId="23" fillId="0" borderId="0" xfId="0" applyNumberFormat="1" applyFont="1" applyBorder="1" applyAlignment="1">
      <alignment horizontal="left"/>
    </xf>
    <xf numFmtId="4" fontId="4" fillId="0" borderId="0" xfId="0" applyNumberFormat="1" applyFont="1" applyBorder="1" applyAlignment="1">
      <alignment horizontal="right"/>
    </xf>
    <xf numFmtId="4" fontId="4" fillId="0" borderId="0" xfId="0" applyNumberFormat="1" applyFont="1" applyBorder="1" applyAlignment="1"/>
    <xf numFmtId="0" fontId="34" fillId="5" borderId="0" xfId="7" applyNumberFormat="1" applyFont="1" applyFill="1" applyBorder="1" applyAlignment="1">
      <alignment horizontal="center" wrapText="1"/>
    </xf>
    <xf numFmtId="0" fontId="34" fillId="0" borderId="0" xfId="7" applyNumberFormat="1" applyFont="1" applyBorder="1" applyAlignment="1">
      <alignment horizontal="left" wrapText="1"/>
    </xf>
    <xf numFmtId="0" fontId="34" fillId="0" borderId="0" xfId="7" applyNumberFormat="1" applyFont="1" applyBorder="1" applyAlignment="1">
      <alignment horizontal="center" wrapText="1"/>
    </xf>
    <xf numFmtId="0" fontId="34" fillId="0" borderId="0" xfId="7" applyNumberFormat="1" applyFont="1" applyBorder="1" applyAlignment="1">
      <alignment horizontal="left" vertical="top" wrapText="1"/>
    </xf>
    <xf numFmtId="0" fontId="34" fillId="0" borderId="0" xfId="7" applyNumberFormat="1" applyFont="1" applyBorder="1" applyAlignment="1">
      <alignment horizontal="center" vertical="top" wrapText="1"/>
    </xf>
    <xf numFmtId="0" fontId="34" fillId="0" borderId="0" xfId="7" applyNumberFormat="1" applyFont="1" applyBorder="1" applyAlignment="1">
      <alignment horizontal="left" vertical="center" wrapText="1"/>
    </xf>
    <xf numFmtId="0" fontId="34" fillId="0" borderId="0" xfId="7" applyNumberFormat="1" applyFont="1" applyBorder="1" applyAlignment="1">
      <alignment horizontal="center" vertical="center" wrapText="1"/>
    </xf>
    <xf numFmtId="1" fontId="34" fillId="0" borderId="0" xfId="7" applyNumberFormat="1" applyFont="1" applyBorder="1" applyAlignment="1">
      <alignment horizontal="center" vertical="top"/>
    </xf>
    <xf numFmtId="49" fontId="20" fillId="0" borderId="0" xfId="0" applyNumberFormat="1" applyFont="1" applyBorder="1" applyAlignment="1">
      <alignment horizontal="center" vertical="center"/>
    </xf>
    <xf numFmtId="0" fontId="20" fillId="0" borderId="0" xfId="0" applyFont="1" applyBorder="1" applyAlignment="1">
      <alignment horizontal="center" vertical="center" wrapText="1"/>
    </xf>
    <xf numFmtId="0" fontId="20" fillId="0" borderId="0" xfId="0" applyFont="1" applyBorder="1" applyAlignment="1">
      <alignment horizontal="center" vertical="center"/>
    </xf>
    <xf numFmtId="0" fontId="20" fillId="0" borderId="2" xfId="0" applyFont="1" applyBorder="1" applyAlignment="1">
      <alignment horizontal="left" vertical="top" wrapText="1"/>
    </xf>
    <xf numFmtId="4" fontId="25" fillId="0" borderId="0" xfId="0" applyNumberFormat="1" applyFont="1" applyBorder="1"/>
    <xf numFmtId="4" fontId="25" fillId="0" borderId="0" xfId="0" applyNumberFormat="1" applyFont="1" applyBorder="1" applyAlignment="1">
      <alignment horizontal="right"/>
    </xf>
    <xf numFmtId="4" fontId="25" fillId="4" borderId="0" xfId="0" applyNumberFormat="1" applyFont="1" applyFill="1" applyBorder="1" applyAlignment="1">
      <alignment horizontal="right" wrapText="1"/>
    </xf>
    <xf numFmtId="4" fontId="25" fillId="4" borderId="7" xfId="0" applyNumberFormat="1" applyFont="1" applyFill="1" applyBorder="1" applyAlignment="1">
      <alignment horizontal="right" wrapText="1"/>
    </xf>
    <xf numFmtId="4" fontId="25" fillId="4" borderId="3" xfId="0" applyNumberFormat="1" applyFont="1" applyFill="1" applyBorder="1" applyAlignment="1">
      <alignment horizontal="right" wrapText="1"/>
    </xf>
    <xf numFmtId="4" fontId="25" fillId="0" borderId="0" xfId="0" applyNumberFormat="1" applyFont="1" applyBorder="1" applyAlignment="1">
      <alignment vertical="center"/>
    </xf>
    <xf numFmtId="4" fontId="20" fillId="0" borderId="0" xfId="0" applyNumberFormat="1" applyFont="1" applyAlignment="1">
      <alignment horizontal="right" vertical="center"/>
    </xf>
    <xf numFmtId="0" fontId="25" fillId="0" borderId="0" xfId="0" applyFont="1" applyAlignment="1">
      <alignment horizontal="left" vertical="center" wrapText="1"/>
    </xf>
    <xf numFmtId="0" fontId="25"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lignment horizontal="left" vertical="center" wrapText="1"/>
    </xf>
    <xf numFmtId="49" fontId="25" fillId="0" borderId="0" xfId="0" applyNumberFormat="1" applyFont="1" applyAlignment="1">
      <alignment horizontal="left" vertical="center"/>
    </xf>
    <xf numFmtId="0" fontId="4" fillId="0" borderId="3" xfId="0" applyFont="1" applyFill="1" applyBorder="1" applyAlignment="1">
      <alignment horizontal="right"/>
    </xf>
    <xf numFmtId="1" fontId="20" fillId="0" borderId="0" xfId="0" quotePrefix="1" applyNumberFormat="1" applyFont="1" applyAlignment="1">
      <alignment horizontal="center" vertical="top"/>
    </xf>
    <xf numFmtId="4" fontId="25" fillId="4" borderId="7" xfId="0" applyNumberFormat="1" applyFont="1" applyFill="1" applyBorder="1" applyAlignment="1"/>
    <xf numFmtId="49" fontId="20" fillId="0" borderId="0" xfId="0" applyNumberFormat="1" applyFont="1" applyBorder="1" applyAlignment="1">
      <alignment horizontal="left" vertical="top" wrapText="1"/>
    </xf>
    <xf numFmtId="49" fontId="20" fillId="0" borderId="0" xfId="0" applyNumberFormat="1" applyFont="1" applyAlignment="1">
      <alignment horizontal="left" vertical="top" wrapText="1"/>
    </xf>
    <xf numFmtId="49" fontId="25" fillId="4" borderId="3" xfId="0" applyNumberFormat="1" applyFont="1" applyFill="1" applyBorder="1" applyAlignment="1">
      <alignment horizontal="left" vertical="top" wrapText="1"/>
    </xf>
    <xf numFmtId="0" fontId="20" fillId="0" borderId="0" xfId="0" applyFont="1" applyAlignment="1">
      <alignment horizontal="center"/>
    </xf>
    <xf numFmtId="4" fontId="4" fillId="0" borderId="7" xfId="0" applyNumberFormat="1" applyFont="1" applyFill="1" applyBorder="1" applyAlignment="1"/>
    <xf numFmtId="171" fontId="4" fillId="0" borderId="3" xfId="0" applyNumberFormat="1" applyFont="1" applyFill="1" applyBorder="1" applyAlignment="1">
      <alignment horizontal="center" wrapText="1"/>
    </xf>
    <xf numFmtId="0" fontId="4" fillId="0" borderId="3" xfId="0" applyFont="1" applyFill="1" applyBorder="1" applyAlignment="1">
      <alignment horizontal="center" wrapText="1"/>
    </xf>
    <xf numFmtId="0" fontId="25" fillId="0" borderId="3" xfId="0" applyFont="1" applyFill="1" applyBorder="1" applyAlignment="1">
      <alignment horizontal="left" vertical="top" wrapText="1"/>
    </xf>
    <xf numFmtId="49" fontId="20" fillId="0" borderId="6" xfId="0" applyNumberFormat="1" applyFont="1" applyFill="1" applyBorder="1" applyAlignment="1">
      <alignment vertical="top"/>
    </xf>
    <xf numFmtId="0" fontId="20" fillId="0" borderId="0" xfId="0" quotePrefix="1" applyFont="1" applyAlignment="1">
      <alignment horizontal="left" vertical="top" wrapText="1"/>
    </xf>
    <xf numFmtId="4" fontId="25" fillId="4" borderId="0" xfId="0" applyNumberFormat="1" applyFont="1" applyFill="1" applyBorder="1" applyAlignment="1"/>
    <xf numFmtId="0" fontId="20" fillId="0" borderId="0" xfId="0" applyFont="1" applyBorder="1"/>
    <xf numFmtId="0" fontId="20" fillId="0" borderId="0" xfId="0" applyFont="1" applyBorder="1" applyAlignment="1">
      <alignment horizontal="left" vertical="top" wrapText="1"/>
    </xf>
    <xf numFmtId="0" fontId="20" fillId="0" borderId="1" xfId="0" applyFont="1" applyBorder="1" applyAlignment="1">
      <alignment horizontal="left" vertical="top" wrapText="1"/>
    </xf>
    <xf numFmtId="0" fontId="20" fillId="0" borderId="0" xfId="0" applyFont="1" applyAlignment="1">
      <alignment horizontal="left" vertical="top" wrapText="1"/>
    </xf>
    <xf numFmtId="49" fontId="20" fillId="0" borderId="0" xfId="0" applyNumberFormat="1" applyFont="1" applyAlignment="1">
      <alignment horizontal="center" vertical="top"/>
    </xf>
    <xf numFmtId="4" fontId="20" fillId="0" borderId="0" xfId="0" applyNumberFormat="1" applyFont="1" applyBorder="1" applyAlignment="1">
      <alignment vertical="center"/>
    </xf>
    <xf numFmtId="0" fontId="20" fillId="0" borderId="0" xfId="0" applyFont="1" applyBorder="1" applyAlignment="1">
      <alignment horizontal="center"/>
    </xf>
    <xf numFmtId="0" fontId="20" fillId="0" borderId="0" xfId="0" applyFont="1" applyBorder="1" applyAlignment="1">
      <alignment horizontal="center" vertical="top" wrapText="1"/>
    </xf>
    <xf numFmtId="49" fontId="20" fillId="0" borderId="0" xfId="0" applyNumberFormat="1" applyFont="1" applyBorder="1" applyAlignment="1">
      <alignment horizontal="center" vertical="top"/>
    </xf>
    <xf numFmtId="4" fontId="20" fillId="0" borderId="0" xfId="0" applyNumberFormat="1" applyFont="1" applyBorder="1"/>
    <xf numFmtId="49" fontId="25" fillId="4" borderId="3" xfId="2045" applyNumberFormat="1" applyFont="1" applyFill="1" applyBorder="1" applyAlignment="1">
      <alignment horizontal="center" wrapText="1"/>
    </xf>
    <xf numFmtId="4" fontId="20" fillId="0" borderId="0" xfId="2045" applyNumberFormat="1" applyFont="1" applyBorder="1"/>
    <xf numFmtId="0" fontId="4" fillId="0" borderId="3" xfId="2045" applyFont="1" applyFill="1" applyBorder="1" applyAlignment="1">
      <alignment horizontal="right"/>
    </xf>
    <xf numFmtId="0" fontId="3" fillId="0" borderId="0" xfId="8" applyFont="1" applyBorder="1" applyAlignment="1" applyProtection="1">
      <alignment vertical="top"/>
    </xf>
    <xf numFmtId="4" fontId="4" fillId="3" borderId="0" xfId="12" applyNumberFormat="1" applyFont="1" applyFill="1" applyBorder="1" applyAlignment="1" applyProtection="1">
      <alignment horizontal="left" wrapText="1"/>
      <protection locked="0"/>
    </xf>
    <xf numFmtId="4" fontId="4" fillId="3" borderId="0" xfId="12" applyNumberFormat="1" applyFont="1" applyFill="1" applyBorder="1" applyAlignment="1" applyProtection="1">
      <alignment wrapText="1"/>
      <protection locked="0"/>
    </xf>
    <xf numFmtId="0" fontId="4" fillId="0" borderId="0" xfId="12" applyFont="1" applyFill="1" applyBorder="1" applyAlignment="1" applyProtection="1">
      <alignment horizontal="right" vertical="top" wrapText="1"/>
      <protection locked="0"/>
    </xf>
    <xf numFmtId="4" fontId="4" fillId="0" borderId="0" xfId="12" applyNumberFormat="1" applyFont="1" applyFill="1" applyBorder="1" applyAlignment="1" applyProtection="1">
      <alignment horizontal="left" vertical="top" wrapText="1"/>
      <protection locked="0"/>
    </xf>
    <xf numFmtId="4" fontId="4" fillId="0" borderId="0" xfId="8" applyNumberFormat="1" applyFont="1" applyFill="1" applyBorder="1" applyAlignment="1" applyProtection="1">
      <alignment horizontal="right" wrapText="1"/>
      <protection locked="0"/>
    </xf>
    <xf numFmtId="4" fontId="39" fillId="0" borderId="0" xfId="12" applyNumberFormat="1" applyFont="1" applyFill="1" applyBorder="1" applyAlignment="1" applyProtection="1">
      <alignment wrapText="1"/>
      <protection locked="0"/>
    </xf>
    <xf numFmtId="0" fontId="4" fillId="0" borderId="0" xfId="0" applyNumberFormat="1" applyFont="1" applyBorder="1" applyAlignment="1">
      <alignment horizontal="left" vertical="top" wrapText="1"/>
    </xf>
    <xf numFmtId="0" fontId="4" fillId="0" borderId="0" xfId="0" applyNumberFormat="1" applyFont="1" applyBorder="1" applyAlignment="1" applyProtection="1">
      <alignment horizontal="left" vertical="top" wrapText="1"/>
    </xf>
    <xf numFmtId="0" fontId="4" fillId="0" borderId="0" xfId="26" applyNumberFormat="1" applyFont="1" applyFill="1" applyBorder="1" applyAlignment="1" applyProtection="1">
      <alignment horizontal="left" vertical="top" wrapText="1"/>
      <protection locked="0"/>
    </xf>
    <xf numFmtId="0" fontId="34" fillId="0" borderId="0" xfId="0" applyFont="1" applyFill="1" applyBorder="1" applyAlignment="1">
      <alignment horizontal="left" vertical="justify" wrapText="1"/>
    </xf>
    <xf numFmtId="0" fontId="34" fillId="0" borderId="0" xfId="0" applyFont="1" applyFill="1" applyBorder="1"/>
    <xf numFmtId="0" fontId="4" fillId="0" borderId="0" xfId="0" applyNumberFormat="1" applyFont="1" applyFill="1" applyAlignment="1" applyProtection="1">
      <alignment horizontal="left" vertical="top" wrapText="1"/>
    </xf>
    <xf numFmtId="49" fontId="4" fillId="0" borderId="0" xfId="0" applyNumberFormat="1" applyFont="1" applyAlignment="1">
      <alignment horizontal="justify" vertical="top"/>
    </xf>
    <xf numFmtId="0" fontId="0" fillId="0" borderId="0" xfId="0"/>
    <xf numFmtId="0" fontId="0" fillId="0" borderId="0" xfId="0"/>
    <xf numFmtId="4" fontId="37" fillId="0" borderId="0" xfId="0" applyNumberFormat="1" applyFont="1" applyAlignment="1">
      <alignment horizontal="center"/>
    </xf>
    <xf numFmtId="0" fontId="12" fillId="0" borderId="0" xfId="0" applyFont="1" applyAlignment="1">
      <alignment horizontal="justify" wrapText="1"/>
    </xf>
    <xf numFmtId="0" fontId="8" fillId="0" borderId="0" xfId="0" applyFont="1" applyBorder="1" applyAlignment="1">
      <alignment vertical="top"/>
    </xf>
    <xf numFmtId="0" fontId="2" fillId="0" borderId="0" xfId="0" applyNumberFormat="1" applyFont="1" applyAlignment="1">
      <alignment horizontal="justify" vertical="center" wrapText="1"/>
    </xf>
    <xf numFmtId="49" fontId="20" fillId="0" borderId="0" xfId="33" applyNumberFormat="1" applyFont="1" applyFill="1" applyAlignment="1">
      <alignment horizontal="left" vertical="top" wrapText="1"/>
    </xf>
    <xf numFmtId="0" fontId="4" fillId="0" borderId="0" xfId="0" applyNumberFormat="1" applyFont="1" applyFill="1" applyAlignment="1" applyProtection="1">
      <alignment horizontal="justify" vertical="top"/>
    </xf>
    <xf numFmtId="0" fontId="4" fillId="0" borderId="0" xfId="0" applyNumberFormat="1" applyFont="1" applyFill="1" applyAlignment="1" applyProtection="1">
      <alignment horizontal="justify" vertical="justify"/>
    </xf>
    <xf numFmtId="49" fontId="25" fillId="0" borderId="0" xfId="31" applyNumberFormat="1" applyFont="1" applyFill="1" applyBorder="1" applyAlignment="1" applyProtection="1">
      <alignment horizontal="left" vertical="top" wrapText="1"/>
    </xf>
    <xf numFmtId="49" fontId="20" fillId="0" borderId="0" xfId="33" applyNumberFormat="1" applyFont="1" applyFill="1" applyAlignment="1">
      <alignment horizontal="left" vertical="top"/>
    </xf>
    <xf numFmtId="0" fontId="2" fillId="0" borderId="0" xfId="0" applyFont="1" applyAlignment="1">
      <alignment vertical="top" wrapText="1"/>
    </xf>
    <xf numFmtId="0" fontId="2" fillId="0" borderId="0" xfId="0" applyFont="1" applyBorder="1" applyAlignment="1">
      <alignment horizontal="center" wrapText="1"/>
    </xf>
    <xf numFmtId="4" fontId="2" fillId="0" borderId="0" xfId="0" applyNumberFormat="1" applyFont="1" applyBorder="1" applyAlignment="1">
      <alignment horizontal="right" wrapText="1"/>
    </xf>
    <xf numFmtId="0" fontId="2" fillId="0" borderId="0" xfId="8" applyFont="1" applyBorder="1" applyAlignment="1" applyProtection="1">
      <alignment vertical="top"/>
    </xf>
    <xf numFmtId="168" fontId="2" fillId="0" borderId="0" xfId="25" applyNumberFormat="1" applyFont="1" applyFill="1" applyBorder="1" applyAlignment="1" applyProtection="1">
      <alignment vertical="top"/>
      <protection locked="0"/>
    </xf>
    <xf numFmtId="0" fontId="2" fillId="0" borderId="0" xfId="12" applyFont="1" applyFill="1" applyBorder="1" applyAlignment="1" applyProtection="1">
      <alignment vertical="top" wrapText="1"/>
      <protection locked="0"/>
    </xf>
    <xf numFmtId="0" fontId="2" fillId="0" borderId="0" xfId="12" applyFont="1" applyFill="1" applyBorder="1" applyAlignment="1" applyProtection="1">
      <alignment horizontal="center" wrapText="1"/>
      <protection locked="0"/>
    </xf>
    <xf numFmtId="4" fontId="2" fillId="0" borderId="0" xfId="25" applyNumberFormat="1" applyFont="1" applyFill="1" applyBorder="1" applyAlignment="1" applyProtection="1">
      <alignment horizontal="right" wrapText="1"/>
      <protection locked="0"/>
    </xf>
    <xf numFmtId="168" fontId="2" fillId="0" borderId="0" xfId="25" applyNumberFormat="1" applyFont="1" applyFill="1" applyBorder="1" applyAlignment="1" applyProtection="1">
      <alignment horizontal="right" wrapText="1"/>
      <protection locked="0"/>
    </xf>
    <xf numFmtId="49" fontId="2" fillId="0" borderId="0" xfId="1875" applyNumberFormat="1" applyFont="1" applyFill="1" applyBorder="1" applyAlignment="1">
      <alignment vertical="top" wrapText="1"/>
    </xf>
    <xf numFmtId="49" fontId="2" fillId="0" borderId="0" xfId="1875" applyNumberFormat="1" applyFont="1" applyFill="1" applyBorder="1" applyAlignment="1">
      <alignment vertical="top"/>
    </xf>
    <xf numFmtId="0" fontId="2" fillId="0" borderId="0" xfId="1875" applyFont="1" applyFill="1" applyBorder="1" applyAlignment="1">
      <alignment horizontal="center" wrapText="1"/>
    </xf>
    <xf numFmtId="4" fontId="2" fillId="0" borderId="0" xfId="1875" applyNumberFormat="1" applyFont="1" applyFill="1" applyBorder="1" applyAlignment="1">
      <alignment horizontal="right" wrapText="1"/>
    </xf>
    <xf numFmtId="4" fontId="2" fillId="0" borderId="0" xfId="12" applyNumberFormat="1" applyFont="1" applyFill="1" applyBorder="1" applyAlignment="1" applyProtection="1">
      <alignment horizontal="left" vertical="top" wrapText="1"/>
      <protection locked="0"/>
    </xf>
    <xf numFmtId="0" fontId="2" fillId="0" borderId="0" xfId="12" applyFont="1" applyFill="1" applyBorder="1" applyAlignment="1" applyProtection="1">
      <alignment horizontal="left" vertical="top" wrapText="1"/>
      <protection locked="0"/>
    </xf>
    <xf numFmtId="49" fontId="25" fillId="0" borderId="0" xfId="31" applyNumberFormat="1" applyFont="1" applyFill="1" applyBorder="1" applyAlignment="1" applyProtection="1">
      <alignment horizontal="left" vertical="top" wrapText="1"/>
    </xf>
    <xf numFmtId="49" fontId="20" fillId="0" borderId="0" xfId="33" applyNumberFormat="1" applyFont="1" applyFill="1" applyAlignment="1">
      <alignment horizontal="left" vertical="top" wrapText="1"/>
    </xf>
    <xf numFmtId="0" fontId="4" fillId="0" borderId="0" xfId="0" applyNumberFormat="1" applyFont="1" applyFill="1" applyAlignment="1" applyProtection="1">
      <alignment horizontal="justify" vertical="top" wrapText="1"/>
    </xf>
    <xf numFmtId="0" fontId="4" fillId="0" borderId="0" xfId="0" applyNumberFormat="1" applyFont="1" applyFill="1" applyAlignment="1" applyProtection="1">
      <alignment horizontal="justify" vertical="top"/>
    </xf>
    <xf numFmtId="0" fontId="4" fillId="0" borderId="0" xfId="0" applyNumberFormat="1" applyFont="1" applyFill="1" applyAlignment="1" applyProtection="1">
      <alignment horizontal="justify" vertical="justify"/>
    </xf>
    <xf numFmtId="49" fontId="20" fillId="0" borderId="0" xfId="33" applyNumberFormat="1" applyFont="1" applyFill="1" applyBorder="1" applyAlignment="1">
      <alignment horizontal="left" vertical="justify" wrapText="1"/>
    </xf>
    <xf numFmtId="49" fontId="20" fillId="0" borderId="0" xfId="33" applyNumberFormat="1" applyFont="1" applyFill="1" applyAlignment="1">
      <alignment horizontal="left" vertical="justify" wrapText="1"/>
    </xf>
    <xf numFmtId="49" fontId="25" fillId="0" borderId="0" xfId="33" applyNumberFormat="1" applyFont="1" applyFill="1" applyAlignment="1">
      <alignment horizontal="left" vertical="top" wrapText="1"/>
    </xf>
    <xf numFmtId="4" fontId="24" fillId="3" borderId="8" xfId="0" applyNumberFormat="1" applyFont="1" applyFill="1" applyBorder="1" applyAlignment="1">
      <alignment horizontal="center" vertical="center"/>
    </xf>
    <xf numFmtId="4" fontId="24" fillId="3" borderId="8" xfId="0" applyNumberFormat="1" applyFont="1" applyFill="1" applyBorder="1" applyAlignment="1">
      <alignment horizontal="center" vertical="center" wrapText="1"/>
    </xf>
    <xf numFmtId="4" fontId="24" fillId="3" borderId="8" xfId="0" applyNumberFormat="1" applyFont="1" applyFill="1" applyBorder="1" applyAlignment="1" applyProtection="1">
      <alignment horizontal="center" vertical="center" wrapText="1"/>
    </xf>
    <xf numFmtId="4" fontId="2" fillId="0" borderId="0" xfId="0" applyNumberFormat="1" applyFont="1" applyFill="1" applyAlignment="1" applyProtection="1">
      <alignment horizontal="right"/>
      <protection locked="0"/>
    </xf>
    <xf numFmtId="43" fontId="2" fillId="0" borderId="0" xfId="5" applyFont="1" applyAlignment="1">
      <alignment horizontal="right" wrapText="1"/>
    </xf>
    <xf numFmtId="0" fontId="2" fillId="0" borderId="0" xfId="0" applyFont="1" applyAlignment="1">
      <alignment horizontal="left"/>
    </xf>
    <xf numFmtId="4" fontId="2" fillId="0" borderId="0" xfId="0" applyNumberFormat="1" applyFont="1" applyAlignment="1">
      <alignment horizontal="right"/>
    </xf>
    <xf numFmtId="0" fontId="2" fillId="0" borderId="0" xfId="0" applyNumberFormat="1" applyFont="1" applyAlignment="1">
      <alignment horizontal="center" vertical="center"/>
    </xf>
    <xf numFmtId="49" fontId="2" fillId="0" borderId="0" xfId="0" applyNumberFormat="1" applyFont="1" applyAlignment="1">
      <alignment horizontal="right"/>
    </xf>
    <xf numFmtId="49" fontId="2" fillId="0" borderId="0" xfId="0" applyNumberFormat="1" applyFont="1" applyFill="1" applyBorder="1" applyAlignment="1">
      <alignment horizontal="right"/>
    </xf>
    <xf numFmtId="4" fontId="2" fillId="0" borderId="0" xfId="0" applyNumberFormat="1" applyFont="1" applyFill="1" applyBorder="1" applyAlignment="1">
      <alignment horizontal="right"/>
    </xf>
    <xf numFmtId="0" fontId="2" fillId="0" borderId="0" xfId="0" applyNumberFormat="1" applyFont="1" applyFill="1" applyAlignment="1">
      <alignment horizontal="center" vertical="center"/>
    </xf>
    <xf numFmtId="4" fontId="2" fillId="0" borderId="0" xfId="0" applyNumberFormat="1" applyFont="1" applyAlignment="1">
      <alignment horizontal="left" wrapText="1"/>
    </xf>
    <xf numFmtId="4" fontId="2" fillId="0" borderId="0" xfId="1" applyNumberFormat="1" applyFont="1" applyFill="1" applyBorder="1" applyAlignment="1" applyProtection="1">
      <alignment horizontal="right"/>
    </xf>
    <xf numFmtId="0" fontId="2" fillId="0" borderId="0" xfId="0" applyNumberFormat="1" applyFont="1" applyFill="1" applyAlignment="1">
      <alignment horizontal="left" vertical="center"/>
    </xf>
    <xf numFmtId="0" fontId="2" fillId="0" borderId="0" xfId="0" applyNumberFormat="1" applyFont="1" applyFill="1" applyAlignment="1">
      <alignment vertical="center"/>
    </xf>
    <xf numFmtId="0" fontId="2" fillId="0" borderId="0" xfId="0" applyNumberFormat="1" applyFont="1" applyFill="1" applyAlignment="1">
      <alignment horizontal="left" vertical="center" wrapText="1"/>
    </xf>
    <xf numFmtId="0" fontId="2" fillId="0" borderId="0" xfId="0" applyFont="1" applyFill="1" applyBorder="1" applyAlignment="1" applyProtection="1">
      <alignment horizontal="justify" vertical="top" wrapText="1"/>
    </xf>
    <xf numFmtId="0" fontId="2" fillId="0" borderId="0" xfId="0" applyFont="1" applyFill="1"/>
    <xf numFmtId="0" fontId="2" fillId="0" borderId="0" xfId="0" applyFont="1" applyFill="1" applyAlignment="1">
      <alignment horizontal="left" vertical="justify"/>
    </xf>
    <xf numFmtId="0" fontId="2" fillId="0" borderId="0" xfId="0" applyFont="1" applyFill="1" applyAlignment="1">
      <alignment horizontal="center" vertical="justify" wrapText="1"/>
    </xf>
    <xf numFmtId="0" fontId="2" fillId="0" borderId="0" xfId="0" applyFont="1" applyFill="1" applyAlignment="1">
      <alignment horizontal="left" vertical="justify" wrapText="1"/>
    </xf>
    <xf numFmtId="0" fontId="2" fillId="0" borderId="0" xfId="0" applyFont="1" applyFill="1" applyBorder="1" applyAlignment="1">
      <alignment horizontal="center" vertical="justify" wrapText="1"/>
    </xf>
    <xf numFmtId="4" fontId="2" fillId="0" borderId="0" xfId="0" applyNumberFormat="1" applyFont="1" applyFill="1" applyBorder="1" applyAlignment="1">
      <alignment horizontal="right" wrapText="1"/>
    </xf>
    <xf numFmtId="4" fontId="2" fillId="0" borderId="0" xfId="0" applyNumberFormat="1" applyFont="1" applyAlignment="1">
      <alignment horizontal="center"/>
    </xf>
    <xf numFmtId="0" fontId="2" fillId="0" borderId="0" xfId="0" applyFont="1" applyFill="1" applyBorder="1" applyAlignment="1">
      <alignment horizontal="left" vertical="top"/>
    </xf>
    <xf numFmtId="0" fontId="2" fillId="0" borderId="0" xfId="0" applyFont="1" applyFill="1" applyBorder="1" applyAlignment="1">
      <alignment horizontal="center" wrapText="1"/>
    </xf>
    <xf numFmtId="0" fontId="2" fillId="0" borderId="0" xfId="0" quotePrefix="1" applyFont="1" applyAlignment="1">
      <alignment horizontal="left" vertical="top" wrapText="1"/>
    </xf>
    <xf numFmtId="0" fontId="2" fillId="0" borderId="0" xfId="0" quotePrefix="1" applyFont="1" applyFill="1" applyAlignment="1">
      <alignment horizontal="left" vertical="justify"/>
    </xf>
    <xf numFmtId="0" fontId="2" fillId="0" borderId="0" xfId="0" applyFont="1" applyFill="1" applyBorder="1" applyAlignment="1">
      <alignment horizontal="left" vertical="top" wrapText="1"/>
    </xf>
    <xf numFmtId="0" fontId="2" fillId="0" borderId="0" xfId="0" applyFont="1" applyFill="1" applyBorder="1" applyAlignment="1">
      <alignment horizontal="right"/>
    </xf>
    <xf numFmtId="0" fontId="2" fillId="0" borderId="0" xfId="0" quotePrefix="1" applyFont="1" applyFill="1" applyBorder="1"/>
    <xf numFmtId="0" fontId="2" fillId="0" borderId="0" xfId="0" quotePrefix="1" applyFont="1" applyFill="1" applyBorder="1" applyAlignment="1">
      <alignment horizontal="left" vertical="justify" wrapText="1"/>
    </xf>
    <xf numFmtId="0" fontId="2" fillId="0" borderId="0" xfId="0" quotePrefix="1" applyFont="1" applyFill="1" applyBorder="1" applyAlignment="1">
      <alignment horizontal="left" vertical="justify"/>
    </xf>
    <xf numFmtId="4" fontId="2" fillId="0" borderId="0" xfId="0" applyNumberFormat="1" applyFont="1" applyBorder="1" applyAlignment="1">
      <alignment horizontal="center"/>
    </xf>
    <xf numFmtId="0" fontId="20" fillId="0" borderId="0" xfId="0" applyFont="1" applyFill="1" applyBorder="1" applyAlignment="1">
      <alignment horizontal="center" wrapText="1"/>
    </xf>
    <xf numFmtId="0" fontId="2" fillId="0" borderId="0" xfId="0" applyFont="1" applyFill="1" applyBorder="1" applyAlignment="1">
      <alignment horizontal="left" vertical="justify" wrapText="1"/>
    </xf>
    <xf numFmtId="0" fontId="2" fillId="0" borderId="0" xfId="0" applyFont="1" applyFill="1" applyBorder="1" applyAlignment="1">
      <alignment horizontal="center"/>
    </xf>
    <xf numFmtId="4" fontId="2" fillId="0" borderId="0" xfId="0" applyNumberFormat="1" applyFont="1" applyFill="1" applyBorder="1" applyAlignment="1">
      <alignment horizontal="center"/>
    </xf>
    <xf numFmtId="0" fontId="2" fillId="0" borderId="0" xfId="0" applyFont="1" applyFill="1" applyBorder="1" applyAlignment="1">
      <alignment wrapText="1"/>
    </xf>
    <xf numFmtId="0" fontId="2" fillId="0" borderId="0" xfId="0" applyFont="1" applyFill="1" applyBorder="1"/>
    <xf numFmtId="16" fontId="2" fillId="0" borderId="0" xfId="0" applyNumberFormat="1" applyFont="1" applyFill="1" applyAlignment="1">
      <alignment horizontal="center" vertical="justify" wrapText="1"/>
    </xf>
    <xf numFmtId="0" fontId="2" fillId="0" borderId="0" xfId="0" applyFont="1" applyFill="1" applyBorder="1" applyAlignment="1">
      <alignment horizontal="center" vertical="top" wrapText="1"/>
    </xf>
    <xf numFmtId="0" fontId="2" fillId="0" borderId="0" xfId="0" applyFont="1" applyBorder="1" applyAlignment="1" applyProtection="1">
      <alignment horizontal="justify" vertical="top" wrapText="1"/>
    </xf>
    <xf numFmtId="0" fontId="2" fillId="0" borderId="0" xfId="0" applyFont="1" applyBorder="1" applyAlignment="1">
      <alignment horizontal="left" vertical="top"/>
    </xf>
    <xf numFmtId="0" fontId="2" fillId="0" borderId="0" xfId="0" applyFont="1" applyBorder="1" applyAlignment="1" applyProtection="1">
      <alignment horizontal="justify" vertical="justify" wrapText="1"/>
    </xf>
    <xf numFmtId="0" fontId="23" fillId="0" borderId="0" xfId="0" applyFont="1" applyBorder="1" applyAlignment="1">
      <alignment horizontal="left" vertical="top"/>
    </xf>
    <xf numFmtId="0" fontId="23" fillId="0" borderId="0" xfId="0" applyFont="1" applyBorder="1" applyAlignment="1">
      <alignment horizontal="center" wrapText="1"/>
    </xf>
    <xf numFmtId="0" fontId="42" fillId="0" borderId="0" xfId="0" applyFont="1" applyFill="1" applyBorder="1" applyAlignment="1">
      <alignment horizontal="center" wrapText="1"/>
    </xf>
    <xf numFmtId="0" fontId="8" fillId="0" borderId="0" xfId="0" quotePrefix="1" applyFont="1" applyBorder="1" applyAlignment="1" applyProtection="1">
      <alignment horizontal="justify" vertical="justify" wrapText="1"/>
    </xf>
    <xf numFmtId="0" fontId="2" fillId="9" borderId="0" xfId="0" applyNumberFormat="1" applyFont="1" applyFill="1" applyAlignment="1">
      <alignment horizontal="center" vertical="center"/>
    </xf>
    <xf numFmtId="49" fontId="2" fillId="9" borderId="0" xfId="0" applyNumberFormat="1" applyFont="1" applyFill="1" applyAlignment="1">
      <alignment horizontal="right"/>
    </xf>
    <xf numFmtId="4" fontId="2" fillId="9" borderId="0" xfId="0" applyNumberFormat="1" applyFont="1" applyFill="1" applyAlignment="1">
      <alignment horizontal="right"/>
    </xf>
    <xf numFmtId="49" fontId="2" fillId="0" borderId="0" xfId="0" applyNumberFormat="1" applyFont="1" applyAlignment="1">
      <alignment horizontal="center"/>
    </xf>
    <xf numFmtId="0" fontId="2" fillId="0" borderId="3" xfId="0" applyNumberFormat="1" applyFont="1" applyBorder="1" applyAlignment="1">
      <alignment horizontal="justify" vertical="center" wrapText="1"/>
    </xf>
    <xf numFmtId="49" fontId="2" fillId="0" borderId="3" xfId="0" applyNumberFormat="1" applyFont="1" applyBorder="1" applyAlignment="1">
      <alignment horizontal="right"/>
    </xf>
    <xf numFmtId="4" fontId="2" fillId="0" borderId="3" xfId="0" applyNumberFormat="1" applyFont="1" applyBorder="1" applyAlignment="1">
      <alignment horizontal="right"/>
    </xf>
    <xf numFmtId="4" fontId="2" fillId="0" borderId="3" xfId="1" applyNumberFormat="1" applyFont="1" applyFill="1" applyBorder="1" applyAlignment="1" applyProtection="1">
      <alignment horizontal="right"/>
    </xf>
    <xf numFmtId="0" fontId="2" fillId="0" borderId="0" xfId="0" applyNumberFormat="1" applyFont="1" applyFill="1" applyBorder="1" applyAlignment="1" applyProtection="1">
      <alignment horizontal="justify" vertical="top" wrapText="1"/>
    </xf>
    <xf numFmtId="0" fontId="2" fillId="0" borderId="0" xfId="0" applyNumberFormat="1" applyFont="1" applyFill="1" applyBorder="1" applyAlignment="1" applyProtection="1">
      <alignment horizontal="justify" vertical="top"/>
    </xf>
    <xf numFmtId="0" fontId="2" fillId="0" borderId="0" xfId="0" applyNumberFormat="1" applyFont="1" applyBorder="1" applyAlignment="1" applyProtection="1">
      <alignment horizontal="justify" vertical="justify"/>
    </xf>
    <xf numFmtId="0" fontId="2" fillId="0" borderId="0" xfId="0" applyNumberFormat="1" applyFont="1" applyBorder="1" applyAlignment="1" applyProtection="1">
      <alignment horizontal="justify" vertical="top" wrapText="1"/>
    </xf>
    <xf numFmtId="0" fontId="2" fillId="0" borderId="0" xfId="0" applyNumberFormat="1" applyFont="1" applyFill="1" applyBorder="1" applyAlignment="1" applyProtection="1">
      <alignment horizontal="justify" vertical="justify"/>
    </xf>
    <xf numFmtId="0" fontId="2" fillId="0" borderId="0" xfId="0" applyNumberFormat="1" applyFont="1" applyBorder="1" applyAlignment="1" applyProtection="1">
      <alignment horizontal="justify" vertical="top"/>
    </xf>
    <xf numFmtId="0" fontId="2" fillId="0" borderId="0" xfId="0" applyNumberFormat="1" applyFont="1" applyBorder="1" applyAlignment="1" applyProtection="1">
      <alignment horizontal="justify" vertical="justify" wrapText="1"/>
    </xf>
    <xf numFmtId="0" fontId="2" fillId="0" borderId="0" xfId="0" applyNumberFormat="1" applyFont="1" applyAlignment="1">
      <alignment horizontal="justify" vertical="justify"/>
    </xf>
    <xf numFmtId="0" fontId="2" fillId="0" borderId="0" xfId="0" applyNumberFormat="1" applyFont="1" applyFill="1" applyBorder="1" applyAlignment="1" applyProtection="1">
      <alignment horizontal="center" vertical="top"/>
    </xf>
    <xf numFmtId="0" fontId="2" fillId="0" borderId="0" xfId="0" applyNumberFormat="1" applyFont="1" applyBorder="1" applyAlignment="1">
      <alignment horizontal="justify" vertical="top"/>
    </xf>
    <xf numFmtId="0" fontId="2" fillId="0" borderId="0" xfId="0" applyNumberFormat="1" applyFont="1" applyBorder="1" applyAlignment="1">
      <alignment horizontal="justify"/>
    </xf>
    <xf numFmtId="0" fontId="2" fillId="0" borderId="0" xfId="0" quotePrefix="1" applyNumberFormat="1" applyFont="1" applyBorder="1" applyAlignment="1">
      <alignment horizontal="justify"/>
    </xf>
    <xf numFmtId="0" fontId="2" fillId="0" borderId="0" xfId="0" applyNumberFormat="1" applyFont="1" applyBorder="1" applyAlignment="1">
      <alignment horizontal="justify" vertical="justify"/>
    </xf>
    <xf numFmtId="0" fontId="2" fillId="0" borderId="0" xfId="0" applyNumberFormat="1" applyFont="1" applyBorder="1" applyAlignment="1" applyProtection="1">
      <alignment horizontal="center" vertical="top"/>
    </xf>
    <xf numFmtId="0" fontId="2" fillId="0" borderId="0" xfId="0" applyNumberFormat="1" applyFont="1" applyAlignment="1">
      <alignment horizontal="justify" vertical="top"/>
    </xf>
    <xf numFmtId="0" fontId="2" fillId="0" borderId="0" xfId="0" quotePrefix="1" applyNumberFormat="1" applyFont="1" applyBorder="1" applyAlignment="1" applyProtection="1">
      <alignment horizontal="justify" vertical="top" wrapText="1"/>
    </xf>
    <xf numFmtId="0" fontId="2" fillId="0" borderId="0" xfId="0" quotePrefix="1" applyNumberFormat="1" applyFont="1" applyBorder="1" applyAlignment="1" applyProtection="1">
      <alignment horizontal="justify" vertical="top"/>
    </xf>
    <xf numFmtId="0" fontId="2" fillId="0" borderId="0" xfId="0" applyNumberFormat="1" applyFont="1" applyBorder="1" applyAlignment="1" applyProtection="1">
      <alignment horizontal="center" vertical="top" wrapText="1"/>
    </xf>
    <xf numFmtId="0" fontId="2" fillId="0" borderId="0" xfId="0" quotePrefix="1" applyNumberFormat="1" applyFont="1" applyBorder="1" applyAlignment="1" applyProtection="1">
      <alignment horizontal="justify" vertical="justify" wrapText="1"/>
    </xf>
    <xf numFmtId="0" fontId="2" fillId="0" borderId="0" xfId="26" applyNumberFormat="1" applyFont="1" applyFill="1" applyBorder="1" applyAlignment="1" applyProtection="1">
      <alignment horizontal="center" vertical="top"/>
    </xf>
    <xf numFmtId="4" fontId="2" fillId="0" borderId="0" xfId="26" applyNumberFormat="1" applyFont="1" applyFill="1" applyAlignment="1">
      <alignment horizontal="right"/>
    </xf>
    <xf numFmtId="4" fontId="2" fillId="0" borderId="0" xfId="1" applyNumberFormat="1" applyFont="1" applyFill="1" applyAlignment="1">
      <alignment horizontal="right"/>
    </xf>
    <xf numFmtId="0" fontId="2" fillId="0" borderId="0" xfId="26" applyNumberFormat="1" applyFont="1" applyFill="1" applyBorder="1" applyAlignment="1" applyProtection="1">
      <alignment horizontal="justify" vertical="justify"/>
    </xf>
    <xf numFmtId="0" fontId="2" fillId="0" borderId="0" xfId="26" applyNumberFormat="1" applyFont="1" applyFill="1" applyBorder="1" applyAlignment="1" applyProtection="1">
      <alignment horizontal="justify" vertical="top"/>
      <protection locked="0"/>
    </xf>
    <xf numFmtId="49" fontId="2" fillId="0" borderId="0" xfId="0" applyNumberFormat="1" applyFont="1" applyFill="1" applyAlignment="1">
      <alignment horizontal="right"/>
    </xf>
    <xf numFmtId="4" fontId="2" fillId="0" borderId="0" xfId="0" applyNumberFormat="1" applyFont="1" applyFill="1" applyAlignment="1">
      <alignment horizontal="right"/>
    </xf>
    <xf numFmtId="0" fontId="2" fillId="0" borderId="0" xfId="0" applyNumberFormat="1" applyFont="1" applyFill="1" applyAlignment="1">
      <alignment horizontal="center" vertical="top"/>
    </xf>
    <xf numFmtId="0" fontId="2" fillId="0" borderId="0" xfId="0" applyNumberFormat="1" applyFont="1" applyFill="1" applyAlignment="1">
      <alignment horizontal="justify" vertical="justify"/>
    </xf>
    <xf numFmtId="0" fontId="2" fillId="0" borderId="0" xfId="26" applyNumberFormat="1" applyFont="1" applyFill="1" applyBorder="1" applyAlignment="1" applyProtection="1">
      <alignment horizontal="justify" vertical="justify"/>
      <protection locked="0"/>
    </xf>
    <xf numFmtId="4" fontId="2" fillId="0" borderId="0" xfId="1" applyNumberFormat="1" applyFont="1" applyFill="1" applyBorder="1" applyAlignment="1">
      <alignment horizontal="right"/>
    </xf>
    <xf numFmtId="0" fontId="2" fillId="0" borderId="0" xfId="26" applyNumberFormat="1" applyFont="1" applyFill="1" applyBorder="1" applyAlignment="1" applyProtection="1">
      <alignment horizontal="justify" vertical="top"/>
    </xf>
    <xf numFmtId="0" fontId="2" fillId="0" borderId="0" xfId="0" applyNumberFormat="1" applyFont="1" applyFill="1" applyAlignment="1" applyProtection="1">
      <alignment horizontal="justify" vertical="top"/>
    </xf>
    <xf numFmtId="49" fontId="2" fillId="0" borderId="0" xfId="0" applyNumberFormat="1" applyFont="1" applyFill="1" applyAlignment="1">
      <alignment horizontal="center"/>
    </xf>
    <xf numFmtId="4" fontId="2" fillId="0" borderId="0" xfId="0" applyNumberFormat="1" applyFont="1" applyFill="1" applyAlignment="1" applyProtection="1">
      <alignment horizontal="right"/>
    </xf>
    <xf numFmtId="0" fontId="2" fillId="0" borderId="0" xfId="0" applyNumberFormat="1" applyFont="1" applyFill="1" applyAlignment="1" applyProtection="1">
      <alignment horizontal="center" vertical="top"/>
      <protection locked="0"/>
    </xf>
    <xf numFmtId="49" fontId="2" fillId="0" borderId="0" xfId="0" applyNumberFormat="1" applyFont="1" applyFill="1" applyAlignment="1" applyProtection="1">
      <alignment horizontal="center"/>
      <protection locked="0"/>
    </xf>
    <xf numFmtId="0" fontId="2" fillId="0" borderId="0" xfId="0" applyNumberFormat="1" applyFont="1" applyFill="1" applyAlignment="1" applyProtection="1">
      <alignment horizontal="justify" vertical="justify"/>
    </xf>
    <xf numFmtId="0" fontId="2" fillId="0" borderId="0" xfId="0" applyNumberFormat="1" applyFont="1" applyFill="1" applyAlignment="1" applyProtection="1">
      <alignment horizontal="left" vertical="top" wrapText="1"/>
    </xf>
    <xf numFmtId="0" fontId="2" fillId="0" borderId="0" xfId="0" applyNumberFormat="1" applyFont="1" applyFill="1" applyAlignment="1" applyProtection="1">
      <alignment horizontal="justify" vertical="center" wrapText="1"/>
    </xf>
    <xf numFmtId="0" fontId="2" fillId="0" borderId="0" xfId="0" applyNumberFormat="1" applyFont="1" applyFill="1" applyAlignment="1" applyProtection="1">
      <alignment horizontal="justify" vertical="top" wrapText="1"/>
    </xf>
    <xf numFmtId="0" fontId="2" fillId="0" borderId="0" xfId="0" quotePrefix="1" applyNumberFormat="1" applyFont="1" applyFill="1" applyAlignment="1" applyProtection="1">
      <alignment horizontal="justify" vertical="justify"/>
    </xf>
    <xf numFmtId="0" fontId="2" fillId="0" borderId="3" xfId="0" applyNumberFormat="1" applyFont="1" applyFill="1" applyBorder="1" applyAlignment="1" applyProtection="1">
      <alignment horizontal="center" vertical="top"/>
      <protection locked="0"/>
    </xf>
    <xf numFmtId="49" fontId="2" fillId="0" borderId="3" xfId="0" applyNumberFormat="1" applyFont="1" applyFill="1" applyBorder="1" applyAlignment="1">
      <alignment horizontal="right"/>
    </xf>
    <xf numFmtId="4" fontId="2" fillId="0" borderId="3" xfId="0" applyNumberFormat="1" applyFont="1" applyFill="1" applyBorder="1" applyAlignment="1" applyProtection="1">
      <alignment horizontal="right"/>
      <protection locked="0"/>
    </xf>
    <xf numFmtId="4" fontId="2" fillId="0" borderId="3" xfId="0" applyNumberFormat="1" applyFont="1" applyFill="1" applyBorder="1" applyAlignment="1">
      <alignment horizontal="right"/>
    </xf>
    <xf numFmtId="4" fontId="2" fillId="0" borderId="0" xfId="0" applyNumberFormat="1" applyFont="1" applyFill="1" applyBorder="1" applyAlignment="1" applyProtection="1">
      <alignment horizontal="right"/>
    </xf>
    <xf numFmtId="16" fontId="2" fillId="0" borderId="0" xfId="0" applyNumberFormat="1" applyFont="1" applyFill="1" applyAlignment="1">
      <alignment horizontal="center" vertical="top"/>
    </xf>
    <xf numFmtId="4" fontId="2" fillId="0" borderId="5" xfId="0" applyNumberFormat="1" applyFont="1" applyFill="1" applyBorder="1" applyAlignment="1" applyProtection="1">
      <alignment horizontal="right"/>
    </xf>
    <xf numFmtId="49" fontId="2" fillId="0" borderId="0" xfId="0" applyNumberFormat="1" applyFont="1" applyAlignment="1">
      <alignment horizontal="center" vertical="center"/>
    </xf>
    <xf numFmtId="49" fontId="2" fillId="0" borderId="0" xfId="0" applyNumberFormat="1" applyFont="1" applyAlignment="1">
      <alignment vertical="center"/>
    </xf>
    <xf numFmtId="0" fontId="2" fillId="0" borderId="0" xfId="0" quotePrefix="1" applyNumberFormat="1" applyFont="1" applyFill="1" applyAlignment="1" applyProtection="1">
      <alignment horizontal="justify" vertical="top"/>
    </xf>
    <xf numFmtId="4" fontId="2" fillId="0" borderId="0" xfId="15" applyNumberFormat="1" applyFont="1" applyFill="1" applyAlignment="1" applyProtection="1">
      <alignment horizontal="right"/>
      <protection locked="0"/>
    </xf>
    <xf numFmtId="4" fontId="2" fillId="0" borderId="0" xfId="3" applyNumberFormat="1" applyFont="1" applyFill="1" applyBorder="1" applyAlignment="1" applyProtection="1">
      <alignment horizontal="right"/>
    </xf>
    <xf numFmtId="4" fontId="2" fillId="0" borderId="0" xfId="0" applyNumberFormat="1" applyFont="1" applyFill="1" applyAlignment="1">
      <alignment horizontal="center"/>
    </xf>
    <xf numFmtId="0" fontId="2" fillId="0" borderId="0" xfId="0" applyNumberFormat="1" applyFont="1" applyFill="1" applyAlignment="1">
      <alignment horizontal="center"/>
    </xf>
    <xf numFmtId="4" fontId="2" fillId="0" borderId="0" xfId="0" applyNumberFormat="1" applyFont="1" applyFill="1" applyBorder="1" applyAlignment="1" applyProtection="1">
      <alignment horizontal="right"/>
      <protection locked="0"/>
    </xf>
    <xf numFmtId="0" fontId="2" fillId="5" borderId="0" xfId="0" applyNumberFormat="1" applyFont="1" applyFill="1" applyAlignment="1">
      <alignment horizontal="center" vertical="top"/>
    </xf>
    <xf numFmtId="0" fontId="2" fillId="0" borderId="0" xfId="15" applyNumberFormat="1" applyFont="1" applyFill="1" applyAlignment="1">
      <alignment horizontal="justify" vertical="top" wrapText="1"/>
    </xf>
    <xf numFmtId="0" fontId="2" fillId="0" borderId="0" xfId="15" applyNumberFormat="1" applyFont="1" applyFill="1" applyAlignment="1" applyProtection="1">
      <alignment horizontal="justify" vertical="top" wrapText="1"/>
    </xf>
    <xf numFmtId="0" fontId="2" fillId="0" borderId="0" xfId="0" applyNumberFormat="1" applyFont="1" applyFill="1" applyBorder="1" applyAlignment="1">
      <alignment horizontal="left" vertical="top" wrapText="1"/>
    </xf>
    <xf numFmtId="4" fontId="2" fillId="0" borderId="0" xfId="5" applyNumberFormat="1" applyFont="1" applyFill="1" applyBorder="1" applyAlignment="1" applyProtection="1">
      <alignment horizontal="right"/>
    </xf>
    <xf numFmtId="0" fontId="2" fillId="0" borderId="0" xfId="0" applyNumberFormat="1" applyFont="1" applyFill="1" applyBorder="1" applyAlignment="1">
      <alignment horizontal="justify" vertical="top" wrapText="1"/>
    </xf>
    <xf numFmtId="0" fontId="2" fillId="0" borderId="0" xfId="0" applyFont="1" applyAlignment="1">
      <alignment horizontal="left" vertical="top" wrapText="1"/>
    </xf>
    <xf numFmtId="0" fontId="2" fillId="0" borderId="0" xfId="0" applyNumberFormat="1" applyFont="1" applyFill="1" applyAlignment="1">
      <alignment horizontal="justify" vertical="top" wrapText="1"/>
    </xf>
    <xf numFmtId="0" fontId="21" fillId="0" borderId="0" xfId="0" applyFont="1" applyFill="1" applyAlignment="1">
      <alignment horizontal="left" vertical="top" wrapText="1"/>
    </xf>
    <xf numFmtId="0" fontId="21" fillId="0" borderId="0" xfId="0" applyFont="1" applyFill="1" applyAlignment="1">
      <alignment horizontal="center" vertical="top" wrapText="1"/>
    </xf>
    <xf numFmtId="43" fontId="21" fillId="0" borderId="0" xfId="1" applyFont="1" applyFill="1" applyAlignment="1">
      <alignment horizontal="left" vertical="top" wrapText="1"/>
    </xf>
    <xf numFmtId="43" fontId="21" fillId="0" borderId="0" xfId="1" applyFont="1" applyFill="1" applyAlignment="1">
      <alignment horizontal="right" vertical="top" wrapText="1"/>
    </xf>
    <xf numFmtId="0" fontId="2" fillId="0" borderId="0" xfId="0" applyFont="1" applyAlignment="1" applyProtection="1">
      <alignment horizontal="left" vertical="top" wrapText="1"/>
    </xf>
    <xf numFmtId="43" fontId="4" fillId="0" borderId="0" xfId="5" applyFont="1" applyFill="1" applyBorder="1" applyAlignment="1">
      <alignment horizontal="center" vertical="top" wrapText="1"/>
    </xf>
    <xf numFmtId="43" fontId="4" fillId="0" borderId="0" xfId="5" applyFont="1" applyFill="1" applyBorder="1" applyAlignment="1">
      <alignment horizontal="right" vertical="top" wrapText="1"/>
    </xf>
    <xf numFmtId="4" fontId="2" fillId="0" borderId="0" xfId="5" applyNumberFormat="1" applyFont="1" applyAlignment="1">
      <alignment horizontal="right" wrapText="1"/>
    </xf>
    <xf numFmtId="43" fontId="2" fillId="0" borderId="0" xfId="5" applyFont="1" applyAlignment="1">
      <alignment horizontal="left" wrapText="1"/>
    </xf>
    <xf numFmtId="0" fontId="2" fillId="0" borderId="0" xfId="0" applyNumberFormat="1" applyFont="1" applyFill="1" applyBorder="1" applyAlignment="1" applyProtection="1">
      <alignment horizontal="left" vertical="top" wrapText="1"/>
    </xf>
    <xf numFmtId="4" fontId="21" fillId="0" borderId="0" xfId="1" applyNumberFormat="1" applyFont="1" applyFill="1" applyAlignment="1">
      <alignment horizontal="right" vertical="top" wrapText="1"/>
    </xf>
    <xf numFmtId="0" fontId="2" fillId="0" borderId="0" xfId="16" applyFont="1" applyFill="1" applyBorder="1" applyAlignment="1">
      <alignment horizontal="left" vertical="top" wrapText="1"/>
    </xf>
    <xf numFmtId="4" fontId="2" fillId="0" borderId="0" xfId="5" applyNumberFormat="1" applyFont="1" applyAlignment="1">
      <alignment horizontal="left" wrapText="1"/>
    </xf>
    <xf numFmtId="0" fontId="2" fillId="0" borderId="0" xfId="0" applyFont="1" applyFill="1" applyAlignment="1" applyProtection="1">
      <alignment horizontal="left" vertical="top" wrapText="1"/>
    </xf>
    <xf numFmtId="4" fontId="2" fillId="0" borderId="0" xfId="0" applyNumberFormat="1" applyFont="1" applyAlignment="1" applyProtection="1">
      <alignment horizontal="right"/>
      <protection locked="0"/>
    </xf>
    <xf numFmtId="43" fontId="2" fillId="0" borderId="0" xfId="1" applyFont="1" applyFill="1" applyAlignment="1">
      <alignment horizontal="left" wrapText="1"/>
    </xf>
    <xf numFmtId="4" fontId="2" fillId="0" borderId="0" xfId="1" applyNumberFormat="1" applyFont="1" applyFill="1" applyAlignment="1">
      <alignment horizontal="right" wrapText="1"/>
    </xf>
    <xf numFmtId="0" fontId="2" fillId="0" borderId="0" xfId="0" applyFont="1" applyAlignment="1">
      <alignment vertical="center" wrapText="1"/>
    </xf>
    <xf numFmtId="43" fontId="2" fillId="0" borderId="0" xfId="1" applyFont="1" applyFill="1" applyAlignment="1">
      <alignment horizontal="left" vertical="top" wrapText="1"/>
    </xf>
    <xf numFmtId="0" fontId="2" fillId="0" borderId="0" xfId="0" applyFont="1" applyAlignment="1">
      <alignment vertical="center"/>
    </xf>
    <xf numFmtId="0" fontId="2" fillId="0" borderId="0" xfId="0" applyFont="1" applyFill="1" applyAlignment="1">
      <alignment horizontal="center" vertical="top" wrapText="1"/>
    </xf>
    <xf numFmtId="0" fontId="2" fillId="0" borderId="0" xfId="0" applyNumberFormat="1" applyFont="1" applyFill="1" applyBorder="1" applyAlignment="1">
      <alignment horizontal="justify" vertical="justify"/>
    </xf>
    <xf numFmtId="206" fontId="2" fillId="0" borderId="0" xfId="1" applyNumberFormat="1" applyFont="1" applyFill="1" applyAlignment="1">
      <alignment horizontal="right" wrapText="1"/>
    </xf>
    <xf numFmtId="43" fontId="2" fillId="0" borderId="0" xfId="1" applyFont="1" applyFill="1" applyAlignment="1">
      <alignment horizontal="right" wrapText="1"/>
    </xf>
    <xf numFmtId="0" fontId="2" fillId="0" borderId="0" xfId="0" applyFont="1" applyFill="1" applyAlignment="1">
      <alignment horizontal="center" wrapText="1"/>
    </xf>
    <xf numFmtId="4" fontId="2" fillId="0" borderId="0" xfId="0" applyNumberFormat="1" applyFont="1" applyFill="1" applyBorder="1" applyAlignment="1" applyProtection="1">
      <alignment horizontal="justify" vertical="top" wrapText="1"/>
    </xf>
    <xf numFmtId="0" fontId="2" fillId="0" borderId="0" xfId="0" applyFont="1" applyAlignment="1">
      <alignment wrapText="1"/>
    </xf>
    <xf numFmtId="0" fontId="2" fillId="0" borderId="0" xfId="0" applyNumberFormat="1" applyFont="1" applyFill="1" applyAlignment="1">
      <alignment horizontal="justify" vertical="top"/>
    </xf>
    <xf numFmtId="0" fontId="2" fillId="0" borderId="0" xfId="0" applyNumberFormat="1" applyFont="1" applyFill="1" applyAlignment="1">
      <alignment horizontal="justify" vertical="center" wrapText="1"/>
    </xf>
    <xf numFmtId="4" fontId="2" fillId="0" borderId="0" xfId="0" applyNumberFormat="1" applyFont="1" applyAlignment="1" applyProtection="1">
      <alignment horizontal="right"/>
    </xf>
    <xf numFmtId="0" fontId="2" fillId="0" borderId="0" xfId="0" applyNumberFormat="1" applyFont="1" applyFill="1" applyBorder="1" applyAlignment="1">
      <alignment horizontal="center" vertical="top"/>
    </xf>
    <xf numFmtId="0" fontId="2" fillId="0" borderId="0" xfId="0" applyNumberFormat="1" applyFont="1" applyFill="1" applyBorder="1" applyAlignment="1">
      <alignment horizontal="justify" vertical="top"/>
    </xf>
    <xf numFmtId="0" fontId="2" fillId="0" borderId="0" xfId="0" applyNumberFormat="1" applyFont="1" applyAlignment="1">
      <alignment horizontal="left" vertical="top" wrapText="1"/>
    </xf>
    <xf numFmtId="10" fontId="2" fillId="0" borderId="0" xfId="13" applyNumberFormat="1" applyFont="1" applyAlignment="1">
      <alignment horizontal="left" vertical="top" wrapText="1"/>
    </xf>
    <xf numFmtId="4" fontId="2" fillId="0" borderId="0" xfId="0" applyNumberFormat="1" applyFont="1" applyFill="1" applyBorder="1" applyAlignment="1" applyProtection="1">
      <alignment horizontal="center" vertical="center"/>
    </xf>
    <xf numFmtId="43" fontId="2" fillId="0" borderId="0" xfId="5" applyFont="1" applyFill="1" applyBorder="1" applyAlignment="1" applyProtection="1">
      <alignment horizontal="center" vertical="center"/>
    </xf>
    <xf numFmtId="0" fontId="2" fillId="0" borderId="0" xfId="0" applyFont="1" applyBorder="1" applyAlignment="1" applyProtection="1">
      <alignment horizontal="left" vertical="top" wrapText="1"/>
    </xf>
    <xf numFmtId="4" fontId="2" fillId="0" borderId="0" xfId="0" applyNumberFormat="1" applyFont="1" applyFill="1" applyBorder="1" applyAlignment="1" applyProtection="1">
      <alignment horizontal="left" wrapText="1"/>
    </xf>
    <xf numFmtId="206" fontId="2" fillId="0" borderId="0" xfId="5" applyNumberFormat="1" applyFont="1" applyAlignment="1">
      <alignment horizontal="left" wrapText="1"/>
    </xf>
    <xf numFmtId="49" fontId="2" fillId="0" borderId="0" xfId="0" applyNumberFormat="1" applyFont="1" applyFill="1" applyAlignment="1">
      <alignment horizontal="justify" vertical="top" wrapText="1"/>
    </xf>
    <xf numFmtId="2" fontId="2" fillId="0" borderId="0" xfId="0" applyNumberFormat="1" applyFont="1" applyAlignment="1">
      <alignment horizontal="justify" vertical="top" wrapText="1"/>
    </xf>
    <xf numFmtId="2" fontId="2" fillId="0" borderId="0" xfId="0" applyNumberFormat="1" applyFont="1" applyAlignment="1">
      <alignment vertical="top" wrapText="1"/>
    </xf>
    <xf numFmtId="4" fontId="2" fillId="0" borderId="0" xfId="0" applyNumberFormat="1" applyFont="1" applyAlignment="1">
      <alignment horizontal="justify" vertical="top" wrapText="1"/>
    </xf>
    <xf numFmtId="4" fontId="2" fillId="0" borderId="0" xfId="0" applyNumberFormat="1" applyFont="1" applyAlignment="1">
      <alignment horizontal="right" wrapText="1"/>
    </xf>
    <xf numFmtId="2" fontId="2" fillId="0" borderId="0" xfId="0" applyNumberFormat="1" applyFont="1" applyAlignment="1">
      <alignment horizontal="right" vertical="top" wrapText="1"/>
    </xf>
    <xf numFmtId="2" fontId="2" fillId="0" borderId="0" xfId="0" applyNumberFormat="1" applyFont="1" applyAlignment="1">
      <alignment wrapText="1"/>
    </xf>
    <xf numFmtId="4" fontId="2" fillId="0" borderId="0" xfId="0" applyNumberFormat="1" applyFont="1" applyAlignment="1">
      <alignment horizontal="right" vertical="top" wrapText="1"/>
    </xf>
    <xf numFmtId="49" fontId="2" fillId="0" borderId="0" xfId="0" applyNumberFormat="1" applyFont="1" applyFill="1" applyAlignment="1">
      <alignment horizontal="justify" vertical="top"/>
    </xf>
    <xf numFmtId="2" fontId="2" fillId="0" borderId="0" xfId="0" applyNumberFormat="1" applyFont="1" applyAlignment="1">
      <alignment horizontal="justify" vertical="top"/>
    </xf>
    <xf numFmtId="2" fontId="2" fillId="0" borderId="0" xfId="0" applyNumberFormat="1" applyFont="1" applyAlignment="1"/>
    <xf numFmtId="4" fontId="2" fillId="0" borderId="0" xfId="0" applyNumberFormat="1" applyFont="1" applyAlignment="1">
      <alignment horizontal="right" vertical="top"/>
    </xf>
    <xf numFmtId="0" fontId="2" fillId="0" borderId="0" xfId="0" applyNumberFormat="1" applyFont="1" applyAlignment="1">
      <alignment horizontal="justify" vertical="top" wrapText="1"/>
    </xf>
    <xf numFmtId="0" fontId="2" fillId="0" borderId="0" xfId="0" applyNumberFormat="1" applyFont="1" applyAlignment="1">
      <alignment wrapText="1"/>
    </xf>
    <xf numFmtId="49" fontId="2" fillId="0" borderId="0" xfId="0" applyNumberFormat="1" applyFont="1" applyFill="1" applyAlignment="1">
      <alignment horizontal="left" vertical="top"/>
    </xf>
    <xf numFmtId="2" fontId="2" fillId="0" borderId="0" xfId="0" applyNumberFormat="1" applyFont="1" applyAlignment="1">
      <alignment horizontal="left" vertical="top"/>
    </xf>
    <xf numFmtId="49" fontId="2" fillId="0" borderId="0" xfId="0" applyNumberFormat="1" applyFont="1" applyFill="1" applyAlignment="1">
      <alignment horizontal="left" vertical="top" wrapText="1"/>
    </xf>
    <xf numFmtId="2" fontId="2" fillId="0" borderId="0" xfId="0" applyNumberFormat="1" applyFont="1" applyAlignment="1">
      <alignment horizontal="left" vertical="top" wrapText="1"/>
    </xf>
    <xf numFmtId="49" fontId="2" fillId="0" borderId="0" xfId="0" applyNumberFormat="1" applyFont="1" applyBorder="1" applyAlignment="1">
      <alignment horizontal="right"/>
    </xf>
    <xf numFmtId="0" fontId="2" fillId="0" borderId="0" xfId="0" applyNumberFormat="1" applyFont="1" applyFill="1" applyAlignment="1">
      <alignment horizontal="left" vertical="top" wrapText="1"/>
    </xf>
    <xf numFmtId="0" fontId="2" fillId="0" borderId="0" xfId="0" applyNumberFormat="1" applyFont="1" applyBorder="1" applyAlignment="1">
      <alignment horizontal="left" vertical="top" wrapText="1"/>
    </xf>
    <xf numFmtId="0" fontId="2" fillId="0" borderId="0" xfId="0" quotePrefix="1" applyNumberFormat="1" applyFont="1" applyFill="1" applyAlignment="1">
      <alignment horizontal="left" vertical="top" wrapText="1"/>
    </xf>
    <xf numFmtId="0" fontId="2" fillId="0" borderId="0" xfId="0" quotePrefix="1" applyFont="1" applyFill="1" applyAlignment="1">
      <alignment horizontal="left" vertical="top" wrapText="1"/>
    </xf>
    <xf numFmtId="0" fontId="2" fillId="0" borderId="0" xfId="0" applyFont="1" applyAlignment="1">
      <alignment horizontal="center"/>
    </xf>
    <xf numFmtId="43" fontId="2" fillId="0" borderId="0" xfId="1" applyFont="1" applyAlignment="1">
      <alignment horizontal="center"/>
    </xf>
    <xf numFmtId="206" fontId="2" fillId="0" borderId="0" xfId="5" applyNumberFormat="1" applyFont="1" applyAlignment="1">
      <alignment horizontal="right" wrapText="1"/>
    </xf>
    <xf numFmtId="206" fontId="2" fillId="0" borderId="0" xfId="1" applyNumberFormat="1" applyFont="1" applyAlignment="1">
      <alignment horizontal="center"/>
    </xf>
    <xf numFmtId="49" fontId="2" fillId="0" borderId="0" xfId="32" applyNumberFormat="1" applyFont="1" applyFill="1" applyBorder="1" applyAlignment="1" applyProtection="1">
      <alignment horizontal="left" vertical="top" wrapText="1"/>
    </xf>
    <xf numFmtId="0" fontId="2" fillId="0" borderId="0" xfId="0" applyNumberFormat="1" applyFont="1" applyFill="1" applyAlignment="1" applyProtection="1">
      <alignment horizontal="justify"/>
    </xf>
    <xf numFmtId="4" fontId="2" fillId="0" borderId="3" xfId="0" applyNumberFormat="1" applyFont="1" applyFill="1" applyBorder="1" applyAlignment="1" applyProtection="1">
      <alignment horizontal="right"/>
    </xf>
    <xf numFmtId="0" fontId="2" fillId="0" borderId="0" xfId="0" applyNumberFormat="1" applyFont="1" applyAlignment="1">
      <alignment horizontal="justify"/>
    </xf>
    <xf numFmtId="4" fontId="2" fillId="0" borderId="0" xfId="0" applyNumberFormat="1" applyFont="1" applyBorder="1" applyAlignment="1" applyProtection="1">
      <alignment horizontal="right"/>
    </xf>
    <xf numFmtId="4" fontId="2" fillId="0" borderId="3" xfId="0" applyNumberFormat="1" applyFont="1" applyBorder="1" applyAlignment="1" applyProtection="1">
      <alignment horizontal="right"/>
    </xf>
    <xf numFmtId="0" fontId="2" fillId="0" borderId="0" xfId="0" quotePrefix="1" applyNumberFormat="1" applyFont="1" applyFill="1" applyAlignment="1">
      <alignment horizontal="justify" vertical="top" wrapText="1"/>
    </xf>
    <xf numFmtId="0" fontId="2" fillId="0" borderId="0" xfId="0" applyNumberFormat="1" applyFont="1" applyFill="1" applyAlignment="1">
      <alignment horizontal="justify" vertical="justify" wrapText="1"/>
    </xf>
    <xf numFmtId="0" fontId="2" fillId="0" borderId="0" xfId="0" applyNumberFormat="1" applyFont="1" applyFill="1" applyBorder="1" applyAlignment="1">
      <alignment horizontal="justify" vertical="center" wrapText="1"/>
    </xf>
    <xf numFmtId="0" fontId="2" fillId="0" borderId="0" xfId="0" applyNumberFormat="1" applyFont="1" applyFill="1" applyBorder="1" applyAlignment="1">
      <alignment horizontal="center" vertical="center"/>
    </xf>
    <xf numFmtId="0" fontId="2" fillId="0" borderId="0" xfId="0" applyNumberFormat="1" applyFont="1" applyFill="1" applyBorder="1" applyAlignment="1">
      <alignment horizontal="left" vertical="center"/>
    </xf>
    <xf numFmtId="4" fontId="2" fillId="0" borderId="0" xfId="0" applyNumberFormat="1" applyFont="1" applyAlignment="1">
      <alignment horizontal="right" vertical="center"/>
    </xf>
    <xf numFmtId="0" fontId="2" fillId="0" borderId="1" xfId="0" applyNumberFormat="1" applyFont="1" applyFill="1" applyBorder="1" applyAlignment="1">
      <alignment horizontal="center" vertical="center"/>
    </xf>
    <xf numFmtId="0" fontId="2" fillId="0" borderId="1" xfId="0" applyNumberFormat="1" applyFont="1" applyFill="1" applyBorder="1" applyAlignment="1">
      <alignment horizontal="left" vertical="center"/>
    </xf>
    <xf numFmtId="4" fontId="2" fillId="0" borderId="1" xfId="0" applyNumberFormat="1" applyFont="1" applyFill="1" applyBorder="1" applyAlignment="1">
      <alignment horizontal="right"/>
    </xf>
    <xf numFmtId="4" fontId="2" fillId="0" borderId="1" xfId="0" applyNumberFormat="1" applyFont="1" applyFill="1" applyBorder="1" applyAlignment="1" applyProtection="1">
      <alignment horizontal="right"/>
    </xf>
    <xf numFmtId="0" fontId="2" fillId="0" borderId="4" xfId="0" applyNumberFormat="1" applyFont="1" applyFill="1" applyBorder="1" applyAlignment="1">
      <alignment horizontal="center" vertical="top"/>
    </xf>
    <xf numFmtId="4" fontId="2" fillId="0" borderId="5" xfId="0" applyNumberFormat="1" applyFont="1" applyBorder="1" applyAlignment="1" applyProtection="1">
      <alignment horizontal="right"/>
    </xf>
    <xf numFmtId="0" fontId="2" fillId="0" borderId="0" xfId="0" applyFont="1"/>
    <xf numFmtId="0" fontId="4" fillId="0" borderId="0" xfId="0" applyFont="1" applyAlignment="1">
      <alignment horizontal="left" vertical="justify"/>
    </xf>
    <xf numFmtId="0" fontId="2" fillId="0" borderId="0" xfId="0" applyFont="1" applyAlignment="1">
      <alignment horizontal="justify" vertical="justify"/>
    </xf>
    <xf numFmtId="0" fontId="2" fillId="0" borderId="0" xfId="0" applyFont="1" applyAlignment="1">
      <alignment horizontal="justify"/>
    </xf>
    <xf numFmtId="0" fontId="4" fillId="0" borderId="0" xfId="0" applyFont="1" applyAlignment="1">
      <alignment horizontal="justify" vertical="justify"/>
    </xf>
    <xf numFmtId="0" fontId="2" fillId="0" borderId="0" xfId="0" applyFont="1" applyAlignment="1">
      <alignment vertical="top"/>
    </xf>
    <xf numFmtId="0" fontId="2" fillId="0" borderId="0" xfId="0" applyFont="1"/>
    <xf numFmtId="0" fontId="2" fillId="0" borderId="0" xfId="0" applyFont="1" applyAlignment="1">
      <alignment horizontal="left" vertical="justify"/>
    </xf>
    <xf numFmtId="0" fontId="2" fillId="0" borderId="0" xfId="0" applyFont="1" applyFill="1" applyBorder="1" applyAlignment="1">
      <alignment horizontal="left" vertical="justify"/>
    </xf>
    <xf numFmtId="0" fontId="2" fillId="0" borderId="0" xfId="0" applyFont="1" applyAlignment="1">
      <alignment vertical="justify"/>
    </xf>
    <xf numFmtId="0" fontId="2" fillId="0" borderId="0" xfId="0" applyFont="1" applyAlignment="1">
      <alignment horizontal="center" vertical="top"/>
    </xf>
    <xf numFmtId="0" fontId="4" fillId="0" borderId="0" xfId="0" applyFont="1" applyAlignment="1">
      <alignment horizontal="justify" vertical="justify" wrapText="1"/>
    </xf>
    <xf numFmtId="0" fontId="2" fillId="0" borderId="0" xfId="0" applyFont="1" applyAlignment="1">
      <alignment horizontal="right"/>
    </xf>
    <xf numFmtId="0" fontId="2" fillId="0" borderId="0" xfId="0" applyFont="1" applyAlignment="1">
      <alignment horizontal="justify" vertical="top" wrapText="1"/>
    </xf>
    <xf numFmtId="0" fontId="8" fillId="0" borderId="0" xfId="0" applyFont="1" applyAlignment="1">
      <alignment horizontal="center" vertical="top"/>
    </xf>
    <xf numFmtId="4" fontId="8" fillId="0" borderId="0" xfId="0" applyNumberFormat="1" applyFont="1" applyAlignment="1">
      <alignment horizontal="center" vertical="top"/>
    </xf>
    <xf numFmtId="0" fontId="23" fillId="0" borderId="0" xfId="0" applyFont="1" applyAlignment="1">
      <alignment horizontal="justify" vertical="justify" wrapText="1"/>
    </xf>
    <xf numFmtId="0" fontId="2" fillId="0" borderId="0" xfId="0" applyFont="1" applyAlignment="1">
      <alignment horizontal="justify" vertical="top"/>
    </xf>
    <xf numFmtId="0" fontId="2" fillId="0" borderId="0" xfId="0" applyFont="1" applyAlignment="1">
      <alignment horizontal="right" vertical="center"/>
    </xf>
    <xf numFmtId="0" fontId="2" fillId="0" borderId="0" xfId="0" quotePrefix="1" applyFont="1" applyAlignment="1">
      <alignment horizontal="justify" vertical="top" wrapText="1"/>
    </xf>
    <xf numFmtId="4" fontId="2" fillId="0" borderId="0" xfId="0" applyNumberFormat="1" applyFont="1"/>
    <xf numFmtId="0" fontId="2" fillId="0" borderId="0" xfId="0" applyFont="1" applyAlignment="1"/>
    <xf numFmtId="0" fontId="2" fillId="0" borderId="0" xfId="0" applyFont="1" applyAlignment="1">
      <alignment horizontal="justify" vertical="justify" wrapText="1"/>
    </xf>
    <xf numFmtId="0" fontId="4" fillId="0" borderId="0" xfId="0" applyFont="1" applyAlignment="1">
      <alignment horizontal="center" vertical="center"/>
    </xf>
    <xf numFmtId="0" fontId="4" fillId="0" borderId="3" xfId="0" applyFont="1" applyBorder="1" applyAlignment="1">
      <alignment horizontal="justify" vertical="center" wrapText="1"/>
    </xf>
    <xf numFmtId="0" fontId="4" fillId="0" borderId="3" xfId="0" applyFont="1" applyBorder="1" applyAlignment="1">
      <alignment horizontal="center" vertical="center"/>
    </xf>
    <xf numFmtId="4" fontId="4" fillId="0" borderId="3" xfId="0" applyNumberFormat="1" applyFont="1" applyBorder="1" applyAlignment="1">
      <alignment horizontal="right" vertical="center"/>
    </xf>
    <xf numFmtId="0" fontId="4" fillId="0" borderId="3" xfId="0" applyFont="1" applyBorder="1" applyAlignment="1">
      <alignment horizontal="right" vertical="center"/>
    </xf>
    <xf numFmtId="0" fontId="4" fillId="0" borderId="0" xfId="0" applyFont="1" applyBorder="1" applyAlignment="1">
      <alignment horizontal="justify" vertical="center" wrapText="1"/>
    </xf>
    <xf numFmtId="0" fontId="4" fillId="0" borderId="0" xfId="0" applyFont="1" applyBorder="1" applyAlignment="1">
      <alignment horizontal="center" vertical="center"/>
    </xf>
    <xf numFmtId="4" fontId="4" fillId="0" borderId="0" xfId="0" applyNumberFormat="1" applyFont="1" applyBorder="1" applyAlignment="1">
      <alignment horizontal="right" vertical="center"/>
    </xf>
    <xf numFmtId="0" fontId="4" fillId="0" borderId="0" xfId="0" applyFont="1" applyBorder="1" applyAlignment="1">
      <alignment horizontal="right" vertical="center"/>
    </xf>
    <xf numFmtId="0" fontId="34" fillId="0" borderId="0" xfId="0" applyFont="1" applyAlignment="1">
      <alignment horizontal="center" vertical="top"/>
    </xf>
    <xf numFmtId="0" fontId="34" fillId="0" borderId="0" xfId="0" applyFont="1" applyAlignment="1">
      <alignment horizontal="justify" vertical="top" wrapText="1"/>
    </xf>
    <xf numFmtId="0" fontId="34" fillId="0" borderId="0" xfId="0" applyFont="1" applyAlignment="1">
      <alignment horizontal="left"/>
    </xf>
    <xf numFmtId="4" fontId="2" fillId="0" borderId="0" xfId="0" applyNumberFormat="1" applyFont="1" applyAlignment="1"/>
    <xf numFmtId="49" fontId="2" fillId="0" borderId="0" xfId="0" applyNumberFormat="1" applyFont="1" applyBorder="1" applyAlignment="1">
      <alignment vertical="center" wrapText="1"/>
    </xf>
    <xf numFmtId="49" fontId="2" fillId="0" borderId="0" xfId="0" applyNumberFormat="1" applyFont="1" applyBorder="1" applyAlignment="1">
      <alignment vertical="top" wrapText="1"/>
    </xf>
    <xf numFmtId="0" fontId="34" fillId="0" borderId="0" xfId="0" applyFont="1" applyAlignment="1">
      <alignment horizontal="justify" wrapText="1"/>
    </xf>
    <xf numFmtId="4" fontId="34" fillId="0" borderId="0" xfId="0" applyNumberFormat="1" applyFont="1" applyAlignment="1">
      <alignment horizontal="right" vertical="center"/>
    </xf>
    <xf numFmtId="0" fontId="23" fillId="0" borderId="0" xfId="0" applyFont="1" applyAlignment="1">
      <alignment horizontal="justify" wrapText="1"/>
    </xf>
    <xf numFmtId="0" fontId="2" fillId="0" borderId="0" xfId="0" applyFont="1" applyBorder="1" applyAlignment="1">
      <alignment horizontal="justify" vertical="top" wrapText="1"/>
    </xf>
    <xf numFmtId="0" fontId="2" fillId="0" borderId="0" xfId="0" quotePrefix="1" applyFont="1" applyAlignment="1">
      <alignment horizontal="justify" vertical="top"/>
    </xf>
    <xf numFmtId="0" fontId="34" fillId="0" borderId="0" xfId="0" quotePrefix="1" applyFont="1" applyAlignment="1">
      <alignment horizontal="justify" vertical="top" wrapText="1"/>
    </xf>
    <xf numFmtId="0" fontId="34" fillId="0" borderId="0" xfId="0" applyFont="1" applyAlignment="1">
      <alignment horizontal="justify" vertical="justify" wrapText="1"/>
    </xf>
    <xf numFmtId="4" fontId="4" fillId="0" borderId="0" xfId="0" applyNumberFormat="1" applyFont="1" applyAlignment="1">
      <alignment horizontal="right" vertical="center"/>
    </xf>
    <xf numFmtId="0" fontId="34" fillId="0" borderId="0" xfId="0" quotePrefix="1" applyFont="1" applyAlignment="1">
      <alignment horizontal="justify" vertical="top"/>
    </xf>
    <xf numFmtId="0" fontId="2" fillId="0" borderId="0" xfId="0" applyFont="1" applyAlignment="1">
      <alignment horizontal="center" vertical="center"/>
    </xf>
    <xf numFmtId="0" fontId="2" fillId="0" borderId="3" xfId="0" applyFont="1" applyBorder="1" applyAlignment="1">
      <alignment horizontal="justify" vertical="center" wrapText="1"/>
    </xf>
    <xf numFmtId="0" fontId="2" fillId="0" borderId="3" xfId="0" applyFont="1" applyBorder="1" applyAlignment="1">
      <alignment horizontal="center" vertical="center"/>
    </xf>
    <xf numFmtId="4" fontId="2" fillId="0" borderId="3" xfId="0" applyNumberFormat="1" applyFont="1" applyBorder="1" applyAlignment="1">
      <alignment horizontal="right" vertical="center"/>
    </xf>
    <xf numFmtId="0" fontId="2" fillId="0" borderId="3" xfId="0" applyFont="1" applyBorder="1" applyAlignment="1">
      <alignment horizontal="right" vertical="center"/>
    </xf>
    <xf numFmtId="0" fontId="23" fillId="0" borderId="0" xfId="0" applyFont="1" applyAlignment="1">
      <alignment horizontal="center" vertical="center"/>
    </xf>
    <xf numFmtId="0" fontId="23" fillId="0" borderId="3" xfId="0" applyFont="1" applyBorder="1" applyAlignment="1">
      <alignment horizontal="justify" vertical="center" wrapText="1"/>
    </xf>
    <xf numFmtId="0" fontId="23" fillId="0" borderId="3" xfId="0" applyFont="1" applyBorder="1" applyAlignment="1">
      <alignment horizontal="center" vertical="center"/>
    </xf>
    <xf numFmtId="4" fontId="23" fillId="0" borderId="3" xfId="0" applyNumberFormat="1" applyFont="1" applyBorder="1" applyAlignment="1">
      <alignment horizontal="right" vertical="center"/>
    </xf>
    <xf numFmtId="0" fontId="23" fillId="0" borderId="3" xfId="0" applyFont="1" applyBorder="1" applyAlignment="1">
      <alignment horizontal="right" vertical="center"/>
    </xf>
    <xf numFmtId="0" fontId="2" fillId="0" borderId="0" xfId="8" applyFont="1" applyAlignment="1" applyProtection="1">
      <alignment horizontal="left" vertical="top" wrapText="1"/>
      <protection locked="0"/>
    </xf>
    <xf numFmtId="0" fontId="2" fillId="0" borderId="0" xfId="8" applyFont="1" applyBorder="1" applyAlignment="1" applyProtection="1">
      <alignment horizontal="left" vertical="top" wrapText="1"/>
      <protection locked="0"/>
    </xf>
    <xf numFmtId="4" fontId="2" fillId="3" borderId="0" xfId="12" applyNumberFormat="1" applyFont="1" applyFill="1" applyBorder="1" applyAlignment="1" applyProtection="1">
      <alignment horizontal="center" wrapText="1"/>
      <protection locked="0"/>
    </xf>
    <xf numFmtId="1" fontId="2" fillId="3" borderId="0" xfId="12" applyNumberFormat="1" applyFont="1" applyFill="1" applyBorder="1" applyAlignment="1" applyProtection="1">
      <alignment horizontal="center" wrapText="1"/>
      <protection locked="0"/>
    </xf>
    <xf numFmtId="4" fontId="2" fillId="3" borderId="0" xfId="12" applyNumberFormat="1" applyFont="1" applyFill="1" applyBorder="1" applyAlignment="1" applyProtection="1">
      <alignment wrapText="1"/>
      <protection locked="0"/>
    </xf>
    <xf numFmtId="168" fontId="2" fillId="0" borderId="0" xfId="25" applyNumberFormat="1" applyFont="1" applyFill="1" applyBorder="1" applyAlignment="1" applyProtection="1">
      <alignment horizontal="left" vertical="top"/>
      <protection locked="0"/>
    </xf>
    <xf numFmtId="2" fontId="2" fillId="0" borderId="0" xfId="12" applyNumberFormat="1" applyFont="1" applyFill="1" applyBorder="1" applyAlignment="1" applyProtection="1">
      <alignment horizontal="left" vertical="top" wrapText="1"/>
      <protection locked="0"/>
    </xf>
    <xf numFmtId="4" fontId="2" fillId="0" borderId="0" xfId="0" applyNumberFormat="1" applyFont="1" applyFill="1" applyBorder="1" applyAlignment="1"/>
    <xf numFmtId="4" fontId="2" fillId="0" borderId="0" xfId="0" applyNumberFormat="1" applyFont="1" applyFill="1" applyBorder="1" applyAlignment="1">
      <alignment vertical="center"/>
    </xf>
    <xf numFmtId="1" fontId="2" fillId="0" borderId="0" xfId="8" applyNumberFormat="1" applyFont="1" applyFill="1" applyBorder="1" applyAlignment="1" applyProtection="1">
      <alignment horizontal="center" wrapText="1"/>
      <protection locked="0"/>
    </xf>
    <xf numFmtId="4" fontId="2" fillId="0" borderId="0" xfId="8" applyNumberFormat="1" applyFont="1" applyFill="1" applyBorder="1" applyAlignment="1" applyProtection="1">
      <alignment horizontal="right" wrapText="1"/>
      <protection locked="0"/>
    </xf>
    <xf numFmtId="1" fontId="2" fillId="0" borderId="0" xfId="12" applyNumberFormat="1" applyFont="1" applyFill="1" applyBorder="1" applyAlignment="1" applyProtection="1">
      <alignment horizontal="center" wrapText="1"/>
      <protection locked="0"/>
    </xf>
    <xf numFmtId="4" fontId="2" fillId="0" borderId="1" xfId="12" applyNumberFormat="1" applyFont="1" applyFill="1" applyBorder="1" applyAlignment="1" applyProtection="1">
      <alignment horizontal="left" vertical="top" wrapText="1"/>
      <protection locked="0"/>
    </xf>
    <xf numFmtId="4" fontId="2" fillId="0" borderId="0" xfId="12" applyNumberFormat="1" applyFont="1" applyFill="1" applyBorder="1" applyAlignment="1" applyProtection="1">
      <alignment horizontal="left" wrapText="1"/>
      <protection locked="0"/>
    </xf>
    <xf numFmtId="43" fontId="2" fillId="0" borderId="0" xfId="1" applyFont="1"/>
    <xf numFmtId="4" fontId="2" fillId="0" borderId="0" xfId="12" applyNumberFormat="1" applyFont="1" applyFill="1" applyBorder="1" applyAlignment="1" applyProtection="1">
      <alignment wrapText="1"/>
      <protection locked="0"/>
    </xf>
    <xf numFmtId="0" fontId="2" fillId="0" borderId="1" xfId="27" applyFont="1" applyBorder="1"/>
    <xf numFmtId="0" fontId="2" fillId="0" borderId="0" xfId="27" applyFont="1" applyAlignment="1">
      <alignment horizontal="center"/>
    </xf>
    <xf numFmtId="49" fontId="2" fillId="0" borderId="0" xfId="0" applyNumberFormat="1" applyFont="1" applyBorder="1" applyAlignment="1">
      <alignment horizontal="left" vertical="top" wrapText="1"/>
    </xf>
    <xf numFmtId="4" fontId="2" fillId="0" borderId="0" xfId="12" applyNumberFormat="1" applyFont="1" applyFill="1" applyBorder="1" applyAlignment="1" applyProtection="1">
      <alignment horizontal="center" wrapText="1"/>
      <protection locked="0"/>
    </xf>
    <xf numFmtId="0" fontId="2" fillId="0" borderId="0" xfId="8" applyFont="1" applyFill="1" applyBorder="1" applyAlignment="1" applyProtection="1">
      <alignment vertical="top"/>
    </xf>
    <xf numFmtId="0" fontId="2" fillId="0" borderId="0" xfId="17" applyFont="1" applyFill="1" applyAlignment="1">
      <alignment horizontal="left" vertical="top"/>
    </xf>
    <xf numFmtId="0" fontId="2" fillId="0" borderId="0" xfId="7" applyFont="1" applyFill="1" applyBorder="1" applyAlignment="1">
      <alignment vertical="top" wrapText="1"/>
    </xf>
    <xf numFmtId="0" fontId="2" fillId="0" borderId="0" xfId="17" applyFont="1" applyFill="1" applyBorder="1" applyAlignment="1">
      <alignment horizontal="center"/>
    </xf>
    <xf numFmtId="0" fontId="2" fillId="0" borderId="0" xfId="0" applyFont="1" applyBorder="1"/>
    <xf numFmtId="4" fontId="2" fillId="0" borderId="0" xfId="0" applyNumberFormat="1" applyFont="1" applyBorder="1" applyAlignment="1">
      <alignment wrapText="1"/>
    </xf>
    <xf numFmtId="4" fontId="2" fillId="0" borderId="0" xfId="0" applyNumberFormat="1" applyFont="1" applyBorder="1"/>
    <xf numFmtId="2" fontId="2" fillId="0" borderId="0" xfId="17" applyNumberFormat="1" applyFont="1" applyFill="1" applyAlignment="1">
      <alignment horizontal="left" vertical="top"/>
    </xf>
    <xf numFmtId="0" fontId="2" fillId="0" borderId="0" xfId="0" applyFont="1" applyBorder="1" applyAlignment="1">
      <alignment horizontal="center"/>
    </xf>
    <xf numFmtId="0" fontId="23" fillId="0" borderId="0" xfId="0" applyFont="1" applyBorder="1" applyAlignment="1">
      <alignment horizontal="left" vertical="center" indent="1"/>
    </xf>
    <xf numFmtId="0" fontId="2" fillId="0" borderId="0" xfId="17" applyFont="1" applyFill="1" applyAlignment="1">
      <alignment horizontal="left"/>
    </xf>
    <xf numFmtId="0" fontId="2" fillId="0" borderId="0" xfId="17" applyFont="1" applyFill="1" applyAlignment="1">
      <alignment horizontal="justify"/>
    </xf>
    <xf numFmtId="4" fontId="2" fillId="0" borderId="0" xfId="17" applyNumberFormat="1" applyFont="1" applyFill="1" applyBorder="1"/>
    <xf numFmtId="4" fontId="2" fillId="0" borderId="0" xfId="0" applyNumberFormat="1" applyFont="1" applyFill="1" applyBorder="1" applyAlignment="1">
      <alignment wrapText="1"/>
    </xf>
    <xf numFmtId="49" fontId="2" fillId="0" borderId="0" xfId="0" applyNumberFormat="1" applyFont="1" applyBorder="1" applyAlignment="1">
      <alignment horizontal="left" vertical="top"/>
    </xf>
    <xf numFmtId="4" fontId="2" fillId="0" borderId="0" xfId="8" applyNumberFormat="1" applyFont="1" applyFill="1" applyBorder="1" applyAlignment="1" applyProtection="1">
      <alignment horizontal="center" wrapText="1"/>
      <protection locked="0"/>
    </xf>
    <xf numFmtId="0" fontId="2" fillId="0" borderId="0" xfId="0" applyFont="1" applyBorder="1" applyAlignment="1">
      <alignment horizontal="center" vertical="top"/>
    </xf>
    <xf numFmtId="1" fontId="2" fillId="0" borderId="0" xfId="8" applyNumberFormat="1" applyFont="1" applyFill="1" applyBorder="1" applyAlignment="1" applyProtection="1">
      <alignment horizontal="left" vertical="top" wrapText="1"/>
      <protection locked="0"/>
    </xf>
    <xf numFmtId="1" fontId="2" fillId="0" borderId="0" xfId="25" applyNumberFormat="1" applyFont="1" applyFill="1" applyBorder="1" applyAlignment="1" applyProtection="1">
      <alignment horizontal="center" wrapText="1"/>
      <protection locked="0"/>
    </xf>
    <xf numFmtId="0" fontId="2" fillId="0" borderId="0" xfId="8" applyFont="1" applyFill="1" applyBorder="1" applyAlignment="1" applyProtection="1">
      <alignment horizontal="center" vertical="top"/>
    </xf>
    <xf numFmtId="4" fontId="2" fillId="0" borderId="0" xfId="8" applyNumberFormat="1" applyFont="1" applyFill="1" applyBorder="1" applyAlignment="1" applyProtection="1">
      <alignment vertical="top"/>
    </xf>
    <xf numFmtId="168" fontId="2" fillId="0" borderId="0" xfId="25" applyNumberFormat="1" applyFont="1" applyFill="1" applyBorder="1" applyAlignment="1" applyProtection="1">
      <alignment horizontal="center"/>
      <protection locked="0"/>
    </xf>
    <xf numFmtId="1" fontId="2" fillId="0" borderId="0" xfId="25" applyNumberFormat="1" applyFont="1" applyFill="1" applyBorder="1" applyAlignment="1" applyProtection="1">
      <alignment horizontal="center"/>
      <protection locked="0"/>
    </xf>
    <xf numFmtId="4" fontId="2" fillId="0" borderId="0" xfId="25" applyNumberFormat="1" applyFont="1" applyFill="1" applyBorder="1" applyAlignment="1" applyProtection="1">
      <alignment horizontal="right"/>
      <protection locked="0"/>
    </xf>
    <xf numFmtId="168" fontId="2" fillId="0" borderId="0" xfId="25" applyNumberFormat="1" applyFont="1" applyFill="1" applyBorder="1" applyAlignment="1" applyProtection="1">
      <alignment horizontal="left" vertical="top" wrapText="1"/>
      <protection locked="0"/>
    </xf>
    <xf numFmtId="4" fontId="2" fillId="0" borderId="0" xfId="8" applyNumberFormat="1" applyFont="1" applyBorder="1" applyAlignment="1" applyProtection="1">
      <alignment horizontal="right"/>
    </xf>
    <xf numFmtId="0" fontId="2" fillId="0" borderId="0" xfId="0" applyFont="1" applyFill="1" applyBorder="1" applyAlignment="1">
      <alignment horizontal="center" vertical="center"/>
    </xf>
    <xf numFmtId="4" fontId="2" fillId="0" borderId="0" xfId="4" applyNumberFormat="1" applyFont="1" applyBorder="1" applyAlignment="1" applyProtection="1">
      <alignment horizontal="right" wrapText="1"/>
      <protection locked="0"/>
    </xf>
    <xf numFmtId="0" fontId="2" fillId="0" borderId="0" xfId="0" applyFont="1" applyBorder="1" applyAlignment="1">
      <alignment horizontal="center" vertical="center" wrapText="1"/>
    </xf>
    <xf numFmtId="0" fontId="2" fillId="0" borderId="0" xfId="8" applyFont="1" applyBorder="1" applyAlignment="1" applyProtection="1">
      <alignment horizontal="center" vertical="top"/>
    </xf>
    <xf numFmtId="4" fontId="2" fillId="3" borderId="0" xfId="12" applyNumberFormat="1" applyFont="1" applyFill="1" applyBorder="1" applyAlignment="1" applyProtection="1">
      <alignment horizontal="left" wrapText="1"/>
      <protection locked="0"/>
    </xf>
    <xf numFmtId="4" fontId="2" fillId="0" borderId="0" xfId="0" applyNumberFormat="1" applyFont="1" applyFill="1" applyBorder="1" applyAlignment="1">
      <alignment horizontal="center" vertical="center"/>
    </xf>
    <xf numFmtId="0" fontId="2" fillId="0" borderId="0" xfId="9" applyFont="1" applyBorder="1" applyAlignment="1">
      <alignment horizontal="center" vertical="top" wrapText="1"/>
    </xf>
    <xf numFmtId="0" fontId="2" fillId="0" borderId="0" xfId="12" applyFont="1" applyBorder="1" applyAlignment="1" applyProtection="1">
      <alignment vertical="top" wrapText="1"/>
      <protection locked="0"/>
    </xf>
    <xf numFmtId="0" fontId="2" fillId="0" borderId="0" xfId="0" applyFont="1" applyBorder="1" applyAlignment="1">
      <alignment horizontal="left" vertical="top" wrapText="1"/>
    </xf>
    <xf numFmtId="0" fontId="2" fillId="0" borderId="0" xfId="0" applyNumberFormat="1" applyFont="1" applyFill="1" applyBorder="1" applyAlignment="1" applyProtection="1">
      <alignment vertical="top" wrapText="1"/>
      <protection locked="0"/>
    </xf>
    <xf numFmtId="0" fontId="2" fillId="0" borderId="0" xfId="24" applyFont="1" applyFill="1" applyBorder="1" applyAlignment="1">
      <alignment horizontal="center"/>
    </xf>
    <xf numFmtId="4" fontId="2" fillId="0" borderId="0" xfId="24" applyNumberFormat="1" applyFont="1" applyFill="1" applyBorder="1" applyAlignment="1">
      <alignment horizontal="right" vertical="top" wrapText="1"/>
    </xf>
    <xf numFmtId="0" fontId="2" fillId="0" borderId="0" xfId="0" applyNumberFormat="1" applyFont="1" applyFill="1" applyBorder="1" applyAlignment="1" applyProtection="1">
      <alignment horizontal="justify" vertical="top" wrapText="1"/>
      <protection locked="0"/>
    </xf>
    <xf numFmtId="0" fontId="2" fillId="0" borderId="0" xfId="0" applyNumberFormat="1" applyFont="1" applyFill="1" applyBorder="1" applyAlignment="1" applyProtection="1">
      <alignment horizontal="left" vertical="top" wrapText="1"/>
      <protection locked="0"/>
    </xf>
    <xf numFmtId="4" fontId="2" fillId="0" borderId="0" xfId="0" applyNumberFormat="1" applyFont="1" applyBorder="1" applyAlignment="1"/>
    <xf numFmtId="4" fontId="2" fillId="0" borderId="0" xfId="1873" applyNumberFormat="1" applyFont="1" applyBorder="1" applyAlignment="1">
      <alignment wrapText="1"/>
    </xf>
    <xf numFmtId="49" fontId="166" fillId="0" borderId="0" xfId="0" applyNumberFormat="1" applyFont="1" applyFill="1" applyBorder="1" applyAlignment="1">
      <alignment vertical="top"/>
    </xf>
    <xf numFmtId="49" fontId="166" fillId="0" borderId="0" xfId="0" applyNumberFormat="1" applyFont="1" applyFill="1" applyBorder="1" applyAlignment="1">
      <alignment vertical="top" wrapText="1"/>
    </xf>
    <xf numFmtId="49" fontId="166" fillId="0" borderId="0" xfId="0" applyNumberFormat="1" applyFont="1" applyFill="1" applyBorder="1" applyAlignment="1"/>
    <xf numFmtId="164" fontId="21" fillId="0" borderId="0" xfId="1873" applyNumberFormat="1" applyFont="1" applyFill="1" applyBorder="1" applyAlignment="1"/>
    <xf numFmtId="49" fontId="21" fillId="0" borderId="0" xfId="0" applyNumberFormat="1" applyFont="1" applyFill="1" applyBorder="1" applyAlignment="1">
      <alignment vertical="top"/>
    </xf>
    <xf numFmtId="49" fontId="21" fillId="0" borderId="0" xfId="0" applyNumberFormat="1" applyFont="1" applyFill="1" applyBorder="1" applyAlignment="1">
      <alignment vertical="top" wrapText="1"/>
    </xf>
    <xf numFmtId="49" fontId="21" fillId="0" borderId="0" xfId="0" applyNumberFormat="1" applyFont="1" applyFill="1" applyBorder="1" applyAlignment="1"/>
    <xf numFmtId="164" fontId="21" fillId="0" borderId="0" xfId="0" applyNumberFormat="1" applyFont="1" applyFill="1" applyBorder="1" applyAlignment="1"/>
    <xf numFmtId="49" fontId="2" fillId="0" borderId="0" xfId="0" applyNumberFormat="1" applyFont="1" applyFill="1" applyBorder="1" applyAlignment="1">
      <alignment horizontal="left" vertical="top" wrapText="1"/>
    </xf>
    <xf numFmtId="4" fontId="2" fillId="0" borderId="0" xfId="0" applyNumberFormat="1" applyFont="1" applyFill="1" applyBorder="1"/>
    <xf numFmtId="0" fontId="2" fillId="0" borderId="2" xfId="0" applyFont="1" applyFill="1" applyBorder="1"/>
    <xf numFmtId="0" fontId="2" fillId="0" borderId="2" xfId="0" applyFont="1" applyFill="1" applyBorder="1" applyAlignment="1">
      <alignment horizontal="center"/>
    </xf>
    <xf numFmtId="4" fontId="2" fillId="0" borderId="2" xfId="0" applyNumberFormat="1" applyFont="1" applyFill="1" applyBorder="1" applyAlignment="1">
      <alignment wrapText="1"/>
    </xf>
    <xf numFmtId="4" fontId="2" fillId="0" borderId="2" xfId="0" applyNumberFormat="1" applyFont="1" applyFill="1" applyBorder="1"/>
    <xf numFmtId="0" fontId="2" fillId="0" borderId="0" xfId="12" applyFont="1" applyFill="1" applyBorder="1" applyAlignment="1" applyProtection="1">
      <alignment horizontal="left" vertical="top" wrapText="1"/>
      <protection locked="0"/>
    </xf>
    <xf numFmtId="4" fontId="2" fillId="0" borderId="0" xfId="0" applyNumberFormat="1" applyFont="1" applyBorder="1" applyAlignment="1">
      <alignment horizontal="right"/>
    </xf>
    <xf numFmtId="170" fontId="2" fillId="0" borderId="0" xfId="0" applyNumberFormat="1" applyFont="1" applyBorder="1" applyAlignment="1">
      <alignment horizontal="left"/>
    </xf>
    <xf numFmtId="0" fontId="2" fillId="0" borderId="0" xfId="0" applyFont="1" applyBorder="1" applyAlignment="1">
      <alignment vertical="top"/>
    </xf>
    <xf numFmtId="170" fontId="2" fillId="0" borderId="0" xfId="0" applyNumberFormat="1" applyFont="1" applyBorder="1" applyAlignment="1">
      <alignment horizontal="left" vertical="top"/>
    </xf>
    <xf numFmtId="0" fontId="2" fillId="0" borderId="0" xfId="0" applyFont="1" applyBorder="1" applyAlignment="1">
      <alignment vertical="top" wrapText="1"/>
    </xf>
    <xf numFmtId="43" fontId="2" fillId="0" borderId="0" xfId="1" applyFont="1" applyBorder="1"/>
    <xf numFmtId="49" fontId="2" fillId="0" borderId="0" xfId="28" applyNumberFormat="1" applyFont="1" applyBorder="1" applyAlignment="1">
      <alignment horizontal="left" vertical="top" wrapText="1"/>
    </xf>
    <xf numFmtId="0" fontId="2" fillId="0" borderId="0" xfId="28" applyNumberFormat="1" applyFont="1" applyFill="1" applyBorder="1" applyAlignment="1" applyProtection="1">
      <alignment horizontal="justify" vertical="top" wrapText="1"/>
      <protection locked="0"/>
    </xf>
    <xf numFmtId="0" fontId="2" fillId="0" borderId="0" xfId="28" applyFont="1" applyBorder="1" applyAlignment="1">
      <alignment horizontal="center" wrapText="1"/>
    </xf>
    <xf numFmtId="49" fontId="2" fillId="0" borderId="0" xfId="28" applyNumberFormat="1" applyFont="1" applyFill="1" applyBorder="1" applyAlignment="1">
      <alignment horizontal="left" vertical="top" wrapText="1"/>
    </xf>
    <xf numFmtId="0" fontId="2" fillId="0" borderId="0" xfId="28" applyFont="1" applyFill="1" applyBorder="1" applyAlignment="1">
      <alignment horizontal="center" wrapText="1"/>
    </xf>
    <xf numFmtId="1" fontId="2" fillId="0" borderId="0" xfId="28" applyNumberFormat="1" applyFont="1" applyFill="1" applyBorder="1" applyAlignment="1">
      <alignment horizontal="center" wrapText="1"/>
    </xf>
    <xf numFmtId="4" fontId="2" fillId="0" borderId="0" xfId="28" applyNumberFormat="1" applyFont="1" applyBorder="1" applyAlignment="1">
      <alignment horizontal="center" wrapText="1"/>
    </xf>
    <xf numFmtId="0" fontId="2" fillId="0" borderId="0" xfId="28" applyFont="1" applyFill="1" applyAlignment="1">
      <alignment horizontal="justify"/>
    </xf>
    <xf numFmtId="4" fontId="2" fillId="0" borderId="0" xfId="0" applyNumberFormat="1" applyFont="1" applyBorder="1" applyAlignment="1">
      <alignment horizontal="center" wrapText="1"/>
    </xf>
    <xf numFmtId="4" fontId="2" fillId="0" borderId="0" xfId="0" applyNumberFormat="1" applyFont="1" applyFill="1" applyBorder="1" applyAlignment="1" applyProtection="1">
      <alignment horizontal="right" wrapText="1"/>
      <protection locked="0"/>
    </xf>
    <xf numFmtId="49" fontId="2" fillId="0" borderId="0" xfId="0" applyNumberFormat="1" applyFont="1" applyFill="1" applyBorder="1" applyAlignment="1">
      <alignment horizontal="left" vertical="top"/>
    </xf>
    <xf numFmtId="49" fontId="2" fillId="0" borderId="0" xfId="0" applyNumberFormat="1" applyFont="1" applyBorder="1" applyAlignment="1">
      <alignment horizontal="left" vertical="top" wrapText="1"/>
    </xf>
    <xf numFmtId="167" fontId="2" fillId="0" borderId="0" xfId="25" applyNumberFormat="1" applyFont="1" applyFill="1" applyBorder="1" applyAlignment="1" applyProtection="1">
      <alignment horizontal="center" wrapText="1"/>
      <protection locked="0"/>
    </xf>
    <xf numFmtId="4" fontId="2" fillId="0" borderId="0" xfId="8" applyNumberFormat="1" applyFont="1" applyBorder="1" applyAlignment="1" applyProtection="1">
      <alignment vertical="top"/>
    </xf>
    <xf numFmtId="0" fontId="2" fillId="8" borderId="0" xfId="12" applyFont="1" applyFill="1" applyBorder="1" applyAlignment="1" applyProtection="1">
      <alignment horizontal="left" vertical="top" wrapText="1"/>
      <protection locked="0"/>
    </xf>
    <xf numFmtId="2" fontId="2" fillId="8" borderId="0" xfId="12" applyNumberFormat="1" applyFont="1" applyFill="1" applyBorder="1" applyAlignment="1" applyProtection="1">
      <alignment horizontal="center" vertical="top" wrapText="1"/>
      <protection locked="0"/>
    </xf>
    <xf numFmtId="1" fontId="2" fillId="8" borderId="0" xfId="25" applyNumberFormat="1" applyFont="1" applyFill="1" applyBorder="1" applyAlignment="1" applyProtection="1">
      <alignment horizontal="center" wrapText="1"/>
      <protection locked="0"/>
    </xf>
    <xf numFmtId="2" fontId="2" fillId="0" borderId="0" xfId="12" applyNumberFormat="1" applyFont="1" applyFill="1" applyBorder="1" applyAlignment="1" applyProtection="1">
      <alignment vertical="top" wrapText="1"/>
      <protection locked="0"/>
    </xf>
    <xf numFmtId="168" fontId="2" fillId="0" borderId="0" xfId="25" applyNumberFormat="1" applyFont="1" applyFill="1" applyBorder="1" applyAlignment="1" applyProtection="1">
      <alignment horizontal="center" wrapText="1"/>
      <protection locked="0"/>
    </xf>
    <xf numFmtId="4" fontId="2" fillId="0" borderId="0" xfId="12" applyNumberFormat="1" applyFont="1" applyFill="1" applyBorder="1" applyAlignment="1" applyProtection="1">
      <alignment horizontal="right" wrapText="1"/>
      <protection locked="0"/>
    </xf>
    <xf numFmtId="2" fontId="2" fillId="0" borderId="0" xfId="12" applyNumberFormat="1" applyFont="1" applyFill="1" applyBorder="1" applyAlignment="1" applyProtection="1">
      <alignment horizontal="center" vertical="top" wrapText="1"/>
      <protection locked="0"/>
    </xf>
    <xf numFmtId="43" fontId="20" fillId="0" borderId="0" xfId="1" applyFont="1" applyFill="1" applyBorder="1" applyAlignment="1" applyProtection="1">
      <alignment horizontal="justify" wrapText="1"/>
    </xf>
    <xf numFmtId="43" fontId="20" fillId="0" borderId="0" xfId="1" applyFont="1" applyFill="1" applyBorder="1" applyAlignment="1" applyProtection="1">
      <alignment wrapText="1"/>
    </xf>
    <xf numFmtId="4" fontId="2" fillId="0" borderId="0" xfId="2045" applyNumberFormat="1" applyFont="1" applyBorder="1"/>
    <xf numFmtId="0" fontId="2" fillId="0" borderId="0" xfId="2045" applyFont="1"/>
    <xf numFmtId="49" fontId="2" fillId="0" borderId="0" xfId="0" applyNumberFormat="1" applyFont="1" applyBorder="1" applyAlignment="1">
      <alignment horizontal="center" wrapText="1"/>
    </xf>
    <xf numFmtId="0" fontId="2" fillId="0" borderId="0" xfId="0" applyNumberFormat="1" applyFont="1" applyBorder="1" applyAlignment="1">
      <alignment horizontal="center" wrapText="1"/>
    </xf>
    <xf numFmtId="4" fontId="2" fillId="0" borderId="0" xfId="2045" applyNumberFormat="1" applyFont="1" applyBorder="1" applyAlignment="1"/>
    <xf numFmtId="4" fontId="2" fillId="0" borderId="0" xfId="2038" applyNumberFormat="1" applyFont="1" applyBorder="1"/>
    <xf numFmtId="4" fontId="2" fillId="0" borderId="0" xfId="2042" applyNumberFormat="1" applyFont="1" applyBorder="1"/>
    <xf numFmtId="4" fontId="2" fillId="0" borderId="0" xfId="2037" applyNumberFormat="1" applyFont="1" applyBorder="1"/>
    <xf numFmtId="4" fontId="2" fillId="0" borderId="0" xfId="2036" applyNumberFormat="1" applyFont="1" applyBorder="1"/>
    <xf numFmtId="4" fontId="2" fillId="0" borderId="0" xfId="2035" applyNumberFormat="1" applyFont="1" applyBorder="1"/>
    <xf numFmtId="4" fontId="2" fillId="0" borderId="0" xfId="2034" applyNumberFormat="1" applyFont="1" applyBorder="1"/>
    <xf numFmtId="4" fontId="2" fillId="0" borderId="0" xfId="2033" applyNumberFormat="1" applyFont="1" applyBorder="1"/>
    <xf numFmtId="4" fontId="2" fillId="0" borderId="0" xfId="2043" applyNumberFormat="1" applyFont="1" applyBorder="1"/>
    <xf numFmtId="4" fontId="2" fillId="0" borderId="0" xfId="2031" applyNumberFormat="1" applyFont="1" applyBorder="1"/>
    <xf numFmtId="4" fontId="2" fillId="0" borderId="0" xfId="2030" applyNumberFormat="1" applyFont="1" applyBorder="1"/>
    <xf numFmtId="4" fontId="2" fillId="0" borderId="0" xfId="2032" applyNumberFormat="1" applyFont="1" applyBorder="1"/>
    <xf numFmtId="4" fontId="2" fillId="0" borderId="0" xfId="2029" applyNumberFormat="1" applyFont="1" applyBorder="1"/>
    <xf numFmtId="0" fontId="2" fillId="0" borderId="0" xfId="7" applyFont="1" applyBorder="1" applyAlignment="1">
      <alignment horizontal="center" vertical="top"/>
    </xf>
    <xf numFmtId="4" fontId="2" fillId="0" borderId="0" xfId="7" applyNumberFormat="1" applyFont="1" applyBorder="1" applyAlignment="1">
      <alignment horizontal="center" vertical="top"/>
    </xf>
    <xf numFmtId="4" fontId="2" fillId="0" borderId="0" xfId="7" applyNumberFormat="1" applyFont="1" applyBorder="1" applyAlignment="1">
      <alignment horizontal="center"/>
    </xf>
    <xf numFmtId="0" fontId="2" fillId="0" borderId="0" xfId="7" applyFont="1" applyAlignment="1">
      <alignment horizontal="left" vertical="top" wrapText="1"/>
    </xf>
    <xf numFmtId="0" fontId="2" fillId="0" borderId="0" xfId="0" applyFont="1" applyFill="1" applyAlignment="1">
      <alignment horizontal="left" vertical="top" wrapText="1"/>
    </xf>
    <xf numFmtId="0" fontId="2" fillId="0" borderId="0" xfId="0" applyNumberFormat="1" applyFont="1"/>
    <xf numFmtId="0" fontId="8" fillId="0" borderId="0" xfId="7" applyFont="1" applyBorder="1" applyAlignment="1">
      <alignment horizontal="center" vertical="top"/>
    </xf>
    <xf numFmtId="4" fontId="8" fillId="0" borderId="0" xfId="7" applyNumberFormat="1" applyFont="1" applyBorder="1" applyAlignment="1">
      <alignment horizontal="center" vertical="top"/>
    </xf>
    <xf numFmtId="4" fontId="8" fillId="0" borderId="0" xfId="7" applyNumberFormat="1" applyFont="1" applyBorder="1" applyAlignment="1">
      <alignment horizontal="center"/>
    </xf>
    <xf numFmtId="0" fontId="2" fillId="0" borderId="0" xfId="7" applyFont="1" applyAlignment="1">
      <alignment horizontal="center" vertical="top"/>
    </xf>
    <xf numFmtId="0" fontId="2" fillId="0" borderId="0" xfId="7" applyFont="1" applyAlignment="1">
      <alignment vertical="top" wrapText="1"/>
    </xf>
    <xf numFmtId="0" fontId="2" fillId="0" borderId="0" xfId="7" applyFont="1" applyAlignment="1">
      <alignment wrapText="1"/>
    </xf>
    <xf numFmtId="4" fontId="2" fillId="0" borderId="0" xfId="7" applyNumberFormat="1" applyFont="1" applyAlignment="1">
      <alignment horizontal="right"/>
    </xf>
    <xf numFmtId="0" fontId="2" fillId="0" borderId="0" xfId="7" applyFont="1"/>
    <xf numFmtId="0" fontId="2" fillId="0" borderId="0" xfId="7" applyFont="1" applyAlignment="1">
      <alignment horizontal="justify" vertical="top" wrapText="1"/>
    </xf>
    <xf numFmtId="4" fontId="2" fillId="0" borderId="0" xfId="7" applyNumberFormat="1" applyFont="1" applyAlignment="1">
      <alignment horizontal="center"/>
    </xf>
    <xf numFmtId="0" fontId="2" fillId="0" borderId="0" xfId="7" applyFont="1" applyAlignment="1">
      <alignment vertical="top"/>
    </xf>
    <xf numFmtId="0" fontId="2" fillId="0" borderId="0" xfId="7" applyFont="1" applyAlignment="1">
      <alignment horizontal="center"/>
    </xf>
    <xf numFmtId="0" fontId="2" fillId="0" borderId="0" xfId="7" applyFont="1" applyAlignment="1">
      <alignment horizontal="left" vertical="center"/>
    </xf>
    <xf numFmtId="49" fontId="2" fillId="0" borderId="0" xfId="29" applyNumberFormat="1" applyFont="1" applyFill="1" applyBorder="1" applyAlignment="1" applyProtection="1">
      <alignment horizontal="center" vertical="top"/>
    </xf>
    <xf numFmtId="0" fontId="2" fillId="0" borderId="0" xfId="29" applyNumberFormat="1" applyFont="1" applyFill="1" applyBorder="1" applyAlignment="1" applyProtection="1">
      <alignment horizontal="left" vertical="top" wrapText="1"/>
    </xf>
    <xf numFmtId="0" fontId="2" fillId="0" borderId="0" xfId="29" applyNumberFormat="1" applyFont="1" applyFill="1" applyBorder="1" applyAlignment="1" applyProtection="1">
      <alignment horizontal="center" wrapText="1"/>
    </xf>
    <xf numFmtId="4" fontId="2" fillId="0" borderId="0" xfId="29" applyNumberFormat="1" applyFont="1" applyFill="1" applyBorder="1" applyAlignment="1" applyProtection="1">
      <alignment horizontal="right" wrapText="1"/>
    </xf>
    <xf numFmtId="4" fontId="2" fillId="0" borderId="0" xfId="29" applyNumberFormat="1" applyFont="1" applyFill="1" applyBorder="1" applyAlignment="1" applyProtection="1">
      <alignment horizontal="right"/>
    </xf>
    <xf numFmtId="4" fontId="2" fillId="0" borderId="0" xfId="29" applyNumberFormat="1" applyFont="1" applyFill="1" applyBorder="1" applyAlignment="1" applyProtection="1">
      <alignment horizontal="center" wrapText="1"/>
    </xf>
    <xf numFmtId="0" fontId="2" fillId="0" borderId="0" xfId="7" applyFont="1" applyBorder="1" applyAlignment="1">
      <alignment wrapText="1"/>
    </xf>
    <xf numFmtId="4" fontId="2" fillId="0" borderId="0" xfId="7" applyNumberFormat="1" applyFont="1" applyBorder="1" applyAlignment="1">
      <alignment horizontal="right"/>
    </xf>
    <xf numFmtId="0" fontId="2" fillId="0" borderId="10" xfId="7" applyFont="1" applyBorder="1" applyAlignment="1">
      <alignment horizontal="center" vertical="top"/>
    </xf>
    <xf numFmtId="0" fontId="2" fillId="0" borderId="10" xfId="7" applyFont="1" applyBorder="1" applyAlignment="1">
      <alignment horizontal="justify" vertical="top" wrapText="1"/>
    </xf>
    <xf numFmtId="0" fontId="2" fillId="0" borderId="11" xfId="7" applyFont="1" applyBorder="1" applyAlignment="1">
      <alignment horizontal="center" vertical="top"/>
    </xf>
    <xf numFmtId="0" fontId="2" fillId="0" borderId="11" xfId="7" applyFont="1" applyBorder="1" applyAlignment="1">
      <alignment wrapText="1"/>
    </xf>
    <xf numFmtId="4" fontId="2" fillId="0" borderId="11" xfId="7" applyNumberFormat="1" applyFont="1" applyBorder="1" applyAlignment="1">
      <alignment horizontal="center"/>
    </xf>
    <xf numFmtId="4" fontId="2" fillId="0" borderId="11" xfId="7" applyNumberFormat="1" applyFont="1" applyBorder="1" applyAlignment="1">
      <alignment horizontal="right"/>
    </xf>
    <xf numFmtId="0" fontId="2" fillId="0" borderId="0" xfId="7" applyFont="1" applyAlignment="1">
      <alignment horizontal="left" vertical="center" wrapText="1"/>
    </xf>
    <xf numFmtId="0" fontId="2" fillId="0" borderId="0" xfId="7" applyFont="1" applyAlignment="1">
      <alignment horizontal="left" wrapText="1"/>
    </xf>
    <xf numFmtId="0" fontId="2" fillId="0" borderId="0" xfId="7" applyFont="1" applyAlignment="1">
      <alignment horizontal="justify" vertical="justify" wrapText="1"/>
    </xf>
    <xf numFmtId="49" fontId="2" fillId="0" borderId="0" xfId="7" applyNumberFormat="1" applyFont="1" applyAlignment="1">
      <alignment horizontal="center" vertical="top"/>
    </xf>
    <xf numFmtId="14" fontId="2" fillId="0" borderId="0" xfId="7" applyNumberFormat="1" applyFont="1" applyAlignment="1">
      <alignment vertical="top" wrapText="1" shrinkToFit="1"/>
    </xf>
    <xf numFmtId="49" fontId="2" fillId="0" borderId="0" xfId="7" applyNumberFormat="1" applyFont="1" applyAlignment="1">
      <alignment vertical="top" wrapText="1" shrinkToFit="1"/>
    </xf>
    <xf numFmtId="0" fontId="2" fillId="0" borderId="0" xfId="7" applyNumberFormat="1" applyFont="1" applyAlignment="1">
      <alignment vertical="top" wrapText="1" shrinkToFit="1"/>
    </xf>
    <xf numFmtId="0" fontId="2" fillId="0" borderId="0" xfId="7" applyFont="1" applyAlignment="1" applyProtection="1">
      <alignment vertical="top" wrapText="1"/>
      <protection locked="0"/>
    </xf>
    <xf numFmtId="0" fontId="2" fillId="0" borderId="0" xfId="7" applyFont="1" applyAlignment="1" applyProtection="1">
      <alignment horizontal="left" vertical="top" wrapText="1"/>
      <protection locked="0"/>
    </xf>
    <xf numFmtId="0" fontId="2" fillId="0" borderId="0" xfId="7" applyFont="1" applyAlignment="1"/>
    <xf numFmtId="0" fontId="2" fillId="0" borderId="0" xfId="7" applyFont="1" applyBorder="1" applyAlignment="1">
      <alignment horizontal="justify" vertical="top" wrapText="1"/>
    </xf>
    <xf numFmtId="4" fontId="2" fillId="0" borderId="0" xfId="7" applyNumberFormat="1" applyFont="1" applyAlignment="1">
      <alignment horizontal="center" vertical="center"/>
    </xf>
    <xf numFmtId="4" fontId="2" fillId="0" borderId="0" xfId="7" applyNumberFormat="1" applyFont="1" applyAlignment="1">
      <alignment horizontal="center" vertical="top"/>
    </xf>
    <xf numFmtId="0" fontId="2" fillId="0" borderId="0" xfId="7" applyNumberFormat="1" applyFont="1" applyBorder="1" applyAlignment="1">
      <alignment horizontal="left" vertical="top" wrapText="1"/>
    </xf>
    <xf numFmtId="49" fontId="2" fillId="0" borderId="0" xfId="7" applyNumberFormat="1" applyFont="1" applyBorder="1" applyAlignment="1">
      <alignment horizontal="left" vertical="top" wrapText="1"/>
    </xf>
    <xf numFmtId="0" fontId="2" fillId="0" borderId="0" xfId="0" applyNumberFormat="1" applyFont="1" applyAlignment="1">
      <alignment horizontal="center" vertical="top"/>
    </xf>
    <xf numFmtId="0" fontId="2" fillId="0" borderId="0" xfId="7" applyFont="1" applyBorder="1" applyAlignment="1" applyProtection="1">
      <alignment horizontal="left" vertical="top" wrapText="1"/>
      <protection locked="0"/>
    </xf>
    <xf numFmtId="0" fontId="2" fillId="0" borderId="0" xfId="7" quotePrefix="1" applyFont="1" applyBorder="1" applyAlignment="1">
      <alignment horizontal="left" vertical="top" wrapText="1"/>
    </xf>
    <xf numFmtId="0" fontId="2" fillId="0" borderId="0" xfId="7" applyFont="1" applyBorder="1" applyAlignment="1" applyProtection="1">
      <alignment vertical="top" wrapText="1"/>
      <protection locked="0"/>
    </xf>
    <xf numFmtId="0" fontId="2" fillId="0" borderId="0" xfId="7" quotePrefix="1" applyNumberFormat="1" applyFont="1" applyBorder="1" applyAlignment="1">
      <alignment horizontal="left" vertical="top" wrapText="1"/>
    </xf>
    <xf numFmtId="0" fontId="2" fillId="0" borderId="0" xfId="0" applyNumberFormat="1" applyFont="1" applyAlignment="1">
      <alignment horizontal="justify" vertical="justify" wrapText="1"/>
    </xf>
    <xf numFmtId="0" fontId="2" fillId="0" borderId="0" xfId="0" applyNumberFormat="1" applyFont="1" applyAlignment="1">
      <alignment horizontal="center"/>
    </xf>
    <xf numFmtId="0" fontId="2" fillId="0" borderId="0" xfId="7" applyFont="1" applyAlignment="1">
      <alignment horizontal="center" vertical="center"/>
    </xf>
    <xf numFmtId="0" fontId="4" fillId="0" borderId="0" xfId="0" applyNumberFormat="1" applyFont="1" applyBorder="1" applyAlignment="1">
      <alignment horizontal="center" vertical="top" wrapText="1"/>
    </xf>
    <xf numFmtId="0" fontId="4" fillId="0" borderId="0" xfId="0" applyNumberFormat="1" applyFont="1" applyAlignment="1">
      <alignment horizontal="center" vertical="top" wrapText="1"/>
    </xf>
    <xf numFmtId="0" fontId="2" fillId="0" borderId="0" xfId="23" applyFont="1" applyBorder="1" applyAlignment="1">
      <alignment horizontal="left" vertical="top" wrapText="1"/>
    </xf>
    <xf numFmtId="0" fontId="2" fillId="0" borderId="0" xfId="7" applyFont="1" applyBorder="1" applyAlignment="1">
      <alignment horizontal="left" vertical="center"/>
    </xf>
    <xf numFmtId="0" fontId="2" fillId="0" borderId="0" xfId="7" applyFont="1" applyBorder="1" applyAlignment="1">
      <alignment horizontal="left" vertical="top" wrapText="1"/>
    </xf>
    <xf numFmtId="0" fontId="2" fillId="0" borderId="0" xfId="30" applyFont="1" applyBorder="1" applyAlignment="1">
      <alignment wrapText="1"/>
    </xf>
    <xf numFmtId="0" fontId="2" fillId="0" borderId="0" xfId="7" applyFont="1" applyBorder="1" applyAlignment="1">
      <alignment horizontal="left" vertical="top"/>
    </xf>
    <xf numFmtId="0" fontId="2" fillId="0" borderId="0" xfId="7" applyFont="1" applyFill="1" applyBorder="1" applyAlignment="1">
      <alignment horizontal="left" vertical="top" wrapText="1"/>
    </xf>
    <xf numFmtId="0" fontId="2" fillId="0" borderId="0" xfId="7" applyNumberFormat="1" applyFont="1" applyFill="1" applyBorder="1" applyAlignment="1" applyProtection="1">
      <alignment horizontal="left" vertical="top" wrapText="1"/>
    </xf>
    <xf numFmtId="0" fontId="2" fillId="0" borderId="0" xfId="7" applyFont="1" applyBorder="1" applyAlignment="1">
      <alignment vertical="top" wrapText="1"/>
    </xf>
    <xf numFmtId="0" fontId="2" fillId="5" borderId="0" xfId="7" applyNumberFormat="1" applyFont="1" applyFill="1" applyBorder="1" applyAlignment="1">
      <alignment horizontal="center" wrapText="1"/>
    </xf>
    <xf numFmtId="0" fontId="2" fillId="0" borderId="0" xfId="30" applyFont="1" applyBorder="1" applyAlignment="1">
      <alignment vertical="top" wrapText="1"/>
    </xf>
    <xf numFmtId="0" fontId="2" fillId="0" borderId="0" xfId="7" applyNumberFormat="1" applyFont="1" applyBorder="1" applyAlignment="1">
      <alignment vertical="top" wrapText="1"/>
    </xf>
    <xf numFmtId="0" fontId="2" fillId="0" borderId="0" xfId="14" applyFont="1" applyBorder="1" applyAlignment="1">
      <alignment vertical="top" wrapText="1"/>
    </xf>
    <xf numFmtId="49" fontId="2" fillId="0" borderId="0" xfId="7" quotePrefix="1" applyNumberFormat="1" applyFont="1" applyBorder="1" applyAlignment="1">
      <alignment horizontal="left" vertical="top" wrapText="1"/>
    </xf>
    <xf numFmtId="0" fontId="2" fillId="0" borderId="0" xfId="7" applyFont="1" applyBorder="1" applyAlignment="1">
      <alignment horizontal="justify" vertical="top"/>
    </xf>
    <xf numFmtId="0" fontId="2" fillId="0" borderId="0" xfId="7" quotePrefix="1" applyFont="1" applyBorder="1" applyAlignment="1">
      <alignment vertical="top" wrapText="1"/>
    </xf>
    <xf numFmtId="0" fontId="2" fillId="0" borderId="0" xfId="7" quotePrefix="1" applyFont="1" applyBorder="1" applyAlignment="1">
      <alignment horizontal="left" vertical="top"/>
    </xf>
    <xf numFmtId="0" fontId="2" fillId="0" borderId="0" xfId="7" quotePrefix="1" applyFont="1" applyBorder="1" applyAlignment="1">
      <alignment vertical="top"/>
    </xf>
    <xf numFmtId="0" fontId="2" fillId="0" borderId="0" xfId="7" applyNumberFormat="1" applyFont="1" applyAlignment="1">
      <alignment horizontal="left" vertical="top" wrapText="1"/>
    </xf>
    <xf numFmtId="0" fontId="2" fillId="0" borderId="0" xfId="7" applyFont="1" applyAlignment="1">
      <alignment horizontal="justify"/>
    </xf>
    <xf numFmtId="166" fontId="2" fillId="0" borderId="0" xfId="2" applyNumberFormat="1" applyFont="1" applyAlignment="1">
      <alignment horizontal="center" vertical="center"/>
    </xf>
    <xf numFmtId="0" fontId="2" fillId="5" borderId="0" xfId="14" applyFont="1" applyFill="1" applyBorder="1" applyAlignment="1">
      <alignment vertical="top" wrapText="1"/>
    </xf>
    <xf numFmtId="49" fontId="2" fillId="0" borderId="0" xfId="8" applyNumberFormat="1" applyFont="1" applyBorder="1" applyAlignment="1">
      <alignment horizontal="left" vertical="top" wrapText="1"/>
    </xf>
    <xf numFmtId="49" fontId="2" fillId="0" borderId="0" xfId="7" applyNumberFormat="1" applyFont="1" applyAlignment="1">
      <alignment horizontal="left" vertical="top" wrapText="1"/>
    </xf>
    <xf numFmtId="49" fontId="2" fillId="0" borderId="0" xfId="7" applyNumberFormat="1" applyFont="1" applyFill="1" applyBorder="1" applyAlignment="1" applyProtection="1">
      <alignment horizontal="left" vertical="top"/>
    </xf>
    <xf numFmtId="49" fontId="2" fillId="0" borderId="0" xfId="28" applyNumberFormat="1" applyFont="1" applyFill="1" applyBorder="1" applyAlignment="1" applyProtection="1">
      <alignment horizontal="left" vertical="top" wrapText="1"/>
    </xf>
    <xf numFmtId="4" fontId="2" fillId="0" borderId="0" xfId="6" applyNumberFormat="1" applyFont="1" applyFill="1" applyBorder="1" applyAlignment="1" applyProtection="1">
      <alignment horizontal="right"/>
    </xf>
    <xf numFmtId="0" fontId="2" fillId="0" borderId="0" xfId="7" applyFont="1" applyFill="1" applyBorder="1" applyAlignment="1">
      <alignment horizontal="justify" vertical="top"/>
    </xf>
    <xf numFmtId="16" fontId="2" fillId="0" borderId="0" xfId="7" applyNumberFormat="1" applyFont="1" applyAlignment="1">
      <alignment horizontal="center" vertical="top"/>
    </xf>
    <xf numFmtId="4" fontId="2" fillId="0" borderId="0" xfId="7" applyNumberFormat="1" applyFont="1" applyAlignment="1">
      <alignment horizontal="right" vertical="top"/>
    </xf>
    <xf numFmtId="4" fontId="2" fillId="0" borderId="10" xfId="7" applyNumberFormat="1" applyFont="1" applyBorder="1" applyAlignment="1">
      <alignment horizontal="right"/>
    </xf>
    <xf numFmtId="0" fontId="2" fillId="0" borderId="0" xfId="7" applyFont="1" applyAlignment="1">
      <alignment vertical="center" wrapText="1"/>
    </xf>
    <xf numFmtId="0" fontId="2" fillId="0" borderId="0" xfId="7" applyFont="1" applyAlignment="1">
      <alignment horizontal="left" vertical="justify" wrapText="1"/>
    </xf>
    <xf numFmtId="49" fontId="2" fillId="0" borderId="0" xfId="0" applyNumberFormat="1" applyFont="1" applyFill="1" applyBorder="1" applyAlignment="1">
      <alignment horizontal="center" vertical="top"/>
    </xf>
    <xf numFmtId="49" fontId="2" fillId="0" borderId="0" xfId="0" applyNumberFormat="1" applyFont="1" applyFill="1" applyBorder="1" applyAlignment="1">
      <alignment horizontal="center" vertical="top" wrapText="1"/>
    </xf>
    <xf numFmtId="166" fontId="2" fillId="0" borderId="0" xfId="6" applyFont="1" applyFill="1" applyBorder="1" applyAlignment="1" applyProtection="1">
      <alignment horizontal="right"/>
    </xf>
    <xf numFmtId="166" fontId="2" fillId="0" borderId="0" xfId="6" applyNumberFormat="1" applyFont="1" applyFill="1" applyBorder="1" applyAlignment="1" applyProtection="1">
      <alignment horizontal="right"/>
    </xf>
    <xf numFmtId="49" fontId="2" fillId="0" borderId="0" xfId="0" applyNumberFormat="1" applyFont="1" applyFill="1" applyBorder="1" applyAlignment="1" applyProtection="1">
      <alignment horizontal="center" vertical="top"/>
    </xf>
    <xf numFmtId="4" fontId="2" fillId="0" borderId="0" xfId="6" applyNumberFormat="1" applyFont="1" applyFill="1" applyBorder="1" applyAlignment="1" applyProtection="1">
      <alignment horizontal="right"/>
      <protection locked="0"/>
    </xf>
    <xf numFmtId="4" fontId="2" fillId="0" borderId="0" xfId="0" applyNumberFormat="1" applyFont="1" applyFill="1" applyBorder="1" applyAlignment="1" applyProtection="1">
      <protection locked="0"/>
    </xf>
    <xf numFmtId="4" fontId="2" fillId="0" borderId="10" xfId="7" applyNumberFormat="1" applyFont="1" applyBorder="1" applyAlignment="1">
      <alignment horizontal="center"/>
    </xf>
    <xf numFmtId="0" fontId="2" fillId="0" borderId="0" xfId="7" applyFont="1" applyBorder="1" applyAlignment="1">
      <alignment horizontal="center"/>
    </xf>
    <xf numFmtId="0" fontId="2" fillId="0" borderId="10" xfId="7" applyFont="1" applyBorder="1" applyAlignment="1">
      <alignment horizontal="center"/>
    </xf>
    <xf numFmtId="0" fontId="2" fillId="0" borderId="0" xfId="0" applyFont="1" applyFill="1" applyBorder="1" applyAlignment="1">
      <alignment horizontal="justify" vertical="justify"/>
    </xf>
    <xf numFmtId="165" fontId="2" fillId="0" borderId="0" xfId="0" applyNumberFormat="1" applyFont="1" applyFill="1" applyBorder="1" applyAlignment="1">
      <alignment horizontal="right"/>
    </xf>
    <xf numFmtId="49" fontId="2" fillId="8" borderId="0" xfId="0" applyNumberFormat="1" applyFont="1" applyFill="1" applyBorder="1" applyAlignment="1">
      <alignment horizontal="center" vertical="top"/>
    </xf>
    <xf numFmtId="0" fontId="2" fillId="8" borderId="0" xfId="0" applyFont="1" applyFill="1" applyBorder="1" applyAlignment="1">
      <alignment horizontal="center" wrapText="1"/>
    </xf>
    <xf numFmtId="165" fontId="2" fillId="8" borderId="0" xfId="0" applyNumberFormat="1" applyFont="1" applyFill="1" applyBorder="1" applyAlignment="1">
      <alignment horizontal="right"/>
    </xf>
    <xf numFmtId="4" fontId="2" fillId="8" borderId="0" xfId="0" applyNumberFormat="1" applyFont="1" applyFill="1" applyBorder="1" applyAlignment="1" applyProtection="1">
      <alignment horizontal="right"/>
      <protection locked="0"/>
    </xf>
    <xf numFmtId="166" fontId="2" fillId="8" borderId="0" xfId="6" applyFont="1" applyFill="1" applyBorder="1" applyAlignment="1" applyProtection="1">
      <alignment horizontal="right"/>
    </xf>
    <xf numFmtId="0" fontId="2" fillId="0" borderId="0" xfId="0" applyFont="1" applyAlignment="1">
      <alignment horizontal="left" wrapText="1"/>
    </xf>
    <xf numFmtId="0" fontId="39" fillId="0" borderId="0" xfId="0" applyFont="1"/>
    <xf numFmtId="0" fontId="2" fillId="0" borderId="0" xfId="8" applyFont="1" applyAlignment="1">
      <alignment horizontal="justify" vertical="top"/>
    </xf>
    <xf numFmtId="166" fontId="2" fillId="0" borderId="0" xfId="6" applyFont="1" applyFill="1" applyBorder="1" applyAlignment="1" applyProtection="1">
      <alignment horizontal="center" wrapText="1"/>
    </xf>
    <xf numFmtId="165" fontId="2" fillId="0" borderId="0" xfId="0" applyNumberFormat="1" applyFont="1" applyFill="1" applyBorder="1" applyAlignment="1" applyProtection="1">
      <alignment horizontal="right"/>
    </xf>
    <xf numFmtId="0" fontId="2" fillId="0" borderId="0" xfId="0" applyFont="1" applyAlignment="1">
      <alignment horizontal="justify" wrapText="1"/>
    </xf>
    <xf numFmtId="0" fontId="2" fillId="0" borderId="0" xfId="0" applyNumberFormat="1" applyFont="1" applyBorder="1" applyAlignment="1">
      <alignment vertical="top" wrapText="1"/>
    </xf>
    <xf numFmtId="0" fontId="2" fillId="0" borderId="0" xfId="0" applyFont="1" applyBorder="1" applyAlignment="1">
      <alignment horizontal="justify"/>
    </xf>
    <xf numFmtId="0" fontId="2" fillId="0" borderId="0" xfId="0" applyFont="1" applyAlignment="1">
      <alignment horizontal="center" wrapText="1"/>
    </xf>
    <xf numFmtId="0" fontId="2" fillId="0" borderId="0" xfId="0" quotePrefix="1" applyFont="1" applyAlignment="1">
      <alignment horizontal="justify"/>
    </xf>
    <xf numFmtId="49" fontId="2" fillId="0" borderId="0" xfId="0" applyNumberFormat="1" applyFont="1" applyBorder="1" applyAlignment="1">
      <alignment horizontal="justify" vertical="top"/>
    </xf>
    <xf numFmtId="0" fontId="2" fillId="0" borderId="0" xfId="0" quotePrefix="1" applyFont="1" applyAlignment="1">
      <alignment horizontal="left" wrapText="1"/>
    </xf>
    <xf numFmtId="49" fontId="2" fillId="0" borderId="0" xfId="0" applyNumberFormat="1" applyFont="1" applyAlignment="1">
      <alignment horizontal="left" wrapText="1"/>
    </xf>
    <xf numFmtId="0" fontId="2" fillId="0" borderId="0" xfId="0" quotePrefix="1" applyFont="1" applyAlignment="1">
      <alignment horizontal="justify" wrapText="1"/>
    </xf>
    <xf numFmtId="0" fontId="2" fillId="0" borderId="0" xfId="18" applyFont="1" applyAlignment="1">
      <alignment horizontal="left" vertical="center"/>
    </xf>
    <xf numFmtId="0" fontId="2" fillId="0" borderId="0" xfId="18" applyFont="1" applyAlignment="1">
      <alignment vertical="center" wrapText="1"/>
    </xf>
    <xf numFmtId="0" fontId="2" fillId="0" borderId="0" xfId="18" applyFont="1" applyAlignment="1">
      <alignment horizontal="justify" vertical="top" wrapText="1"/>
    </xf>
    <xf numFmtId="0" fontId="2" fillId="0" borderId="0" xfId="18" quotePrefix="1" applyNumberFormat="1" applyFont="1" applyAlignment="1">
      <alignment horizontal="justify" vertical="top" wrapText="1"/>
    </xf>
    <xf numFmtId="4" fontId="2" fillId="0" borderId="0" xfId="18" applyNumberFormat="1" applyFont="1" applyBorder="1" applyAlignment="1">
      <alignment horizontal="right"/>
    </xf>
    <xf numFmtId="4" fontId="2" fillId="0" borderId="0" xfId="18" applyNumberFormat="1" applyFont="1" applyAlignment="1">
      <alignment horizontal="right"/>
    </xf>
    <xf numFmtId="0" fontId="2" fillId="0" borderId="0" xfId="0" quotePrefix="1" applyFont="1" applyAlignment="1">
      <alignment wrapText="1"/>
    </xf>
    <xf numFmtId="1" fontId="2" fillId="0" borderId="0" xfId="0" applyNumberFormat="1" applyFont="1" applyFill="1" applyBorder="1" applyAlignment="1">
      <alignment horizontal="center" vertical="top"/>
    </xf>
    <xf numFmtId="4" fontId="35" fillId="0" borderId="0" xfId="0" applyNumberFormat="1" applyFont="1" applyBorder="1" applyAlignment="1">
      <alignment horizontal="right" vertical="center"/>
    </xf>
    <xf numFmtId="0" fontId="168" fillId="0" borderId="0" xfId="0" applyFont="1" applyAlignment="1">
      <alignment horizontal="justify"/>
    </xf>
    <xf numFmtId="49" fontId="2" fillId="0" borderId="0" xfId="0" applyNumberFormat="1" applyFont="1" applyAlignment="1">
      <alignment horizontal="justify"/>
    </xf>
    <xf numFmtId="49" fontId="2" fillId="0" borderId="0" xfId="0" applyNumberFormat="1" applyFont="1" applyAlignment="1">
      <alignment wrapText="1"/>
    </xf>
    <xf numFmtId="49" fontId="2" fillId="0" borderId="0" xfId="0" quotePrefix="1" applyNumberFormat="1" applyFont="1" applyAlignment="1">
      <alignment wrapText="1"/>
    </xf>
    <xf numFmtId="49" fontId="2" fillId="0" borderId="0" xfId="0" quotePrefix="1" applyNumberFormat="1" applyFont="1"/>
    <xf numFmtId="49" fontId="2" fillId="0" borderId="0" xfId="0" applyNumberFormat="1" applyFont="1"/>
    <xf numFmtId="0" fontId="2" fillId="0" borderId="0" xfId="0" applyFont="1" applyBorder="1" applyAlignment="1">
      <alignment horizontal="left" wrapText="1"/>
    </xf>
    <xf numFmtId="0" fontId="2" fillId="0" borderId="0" xfId="0" quotePrefix="1" applyFont="1" applyBorder="1" applyAlignment="1">
      <alignment horizontal="justify" vertical="top" wrapText="1"/>
    </xf>
    <xf numFmtId="0" fontId="2" fillId="0" borderId="0" xfId="0" quotePrefix="1" applyNumberFormat="1" applyFont="1" applyBorder="1" applyAlignment="1">
      <alignment vertical="center" wrapText="1"/>
    </xf>
    <xf numFmtId="0" fontId="2" fillId="0" borderId="0" xfId="0" applyFont="1" applyBorder="1" applyAlignment="1">
      <alignment wrapText="1"/>
    </xf>
    <xf numFmtId="0" fontId="2" fillId="0" borderId="0" xfId="0" quotePrefix="1" applyFont="1" applyBorder="1" applyAlignment="1">
      <alignment horizontal="justify" vertical="top"/>
    </xf>
    <xf numFmtId="0" fontId="2" fillId="0" borderId="2" xfId="0" applyFont="1" applyBorder="1" applyAlignment="1">
      <alignment horizontal="left" wrapText="1"/>
    </xf>
    <xf numFmtId="0" fontId="2" fillId="0" borderId="2" xfId="0" applyFont="1" applyBorder="1" applyAlignment="1">
      <alignment horizontal="center"/>
    </xf>
    <xf numFmtId="4" fontId="2" fillId="0" borderId="2" xfId="0" applyNumberFormat="1" applyFont="1" applyBorder="1" applyAlignment="1">
      <alignment horizontal="right"/>
    </xf>
    <xf numFmtId="4" fontId="2" fillId="0" borderId="2" xfId="0" applyNumberFormat="1" applyFont="1" applyBorder="1" applyAlignment="1"/>
    <xf numFmtId="0" fontId="2" fillId="0" borderId="10" xfId="0" applyFont="1" applyBorder="1" applyAlignment="1">
      <alignment horizontal="center"/>
    </xf>
    <xf numFmtId="4" fontId="2" fillId="0" borderId="10" xfId="0" applyNumberFormat="1" applyFont="1" applyBorder="1" applyAlignment="1">
      <alignment horizontal="right"/>
    </xf>
    <xf numFmtId="4" fontId="2" fillId="0" borderId="10" xfId="0" applyNumberFormat="1" applyFont="1" applyBorder="1" applyAlignment="1"/>
    <xf numFmtId="0" fontId="2" fillId="0" borderId="0" xfId="0" applyFont="1" applyFill="1" applyBorder="1" applyAlignment="1">
      <alignment horizontal="center" vertical="top"/>
    </xf>
    <xf numFmtId="0" fontId="2" fillId="0" borderId="0" xfId="0" quotePrefix="1" applyFont="1" applyBorder="1" applyAlignment="1">
      <alignment wrapText="1"/>
    </xf>
    <xf numFmtId="0" fontId="2" fillId="0" borderId="0" xfId="0" applyNumberFormat="1" applyFont="1" applyBorder="1" applyAlignment="1">
      <alignment horizontal="center" vertical="center"/>
    </xf>
    <xf numFmtId="49" fontId="4" fillId="0" borderId="0" xfId="0" applyNumberFormat="1" applyFont="1" applyAlignment="1">
      <alignment horizontal="center" vertical="top" wrapText="1"/>
    </xf>
    <xf numFmtId="49" fontId="2" fillId="0" borderId="0" xfId="0" applyNumberFormat="1" applyFont="1" applyAlignment="1">
      <alignment horizontal="center" vertical="top" wrapText="1"/>
    </xf>
    <xf numFmtId="49" fontId="2" fillId="8" borderId="0" xfId="0" applyNumberFormat="1" applyFont="1" applyFill="1" applyAlignment="1">
      <alignment horizontal="center" vertical="top" wrapText="1"/>
    </xf>
    <xf numFmtId="0" fontId="2" fillId="8" borderId="0" xfId="0" applyFont="1" applyFill="1" applyBorder="1" applyAlignment="1">
      <alignment horizontal="right"/>
    </xf>
    <xf numFmtId="0" fontId="2" fillId="0" borderId="0" xfId="0" applyFont="1" applyFill="1" applyBorder="1" applyAlignment="1">
      <alignment horizontal="justify" vertical="justify" wrapText="1"/>
    </xf>
    <xf numFmtId="0" fontId="2" fillId="0" borderId="0" xfId="0" applyFont="1" applyAlignment="1">
      <alignment horizontal="justify" vertical="center"/>
    </xf>
    <xf numFmtId="49" fontId="4" fillId="0" borderId="0" xfId="0" applyNumberFormat="1" applyFont="1" applyFill="1" applyAlignment="1">
      <alignment horizontal="center" vertical="top" wrapText="1"/>
    </xf>
    <xf numFmtId="49" fontId="2" fillId="0" borderId="3" xfId="0" applyNumberFormat="1" applyFont="1" applyFill="1" applyBorder="1" applyAlignment="1">
      <alignment horizontal="center" vertical="top"/>
    </xf>
    <xf numFmtId="0" fontId="2" fillId="0" borderId="3" xfId="0" applyFont="1" applyFill="1" applyBorder="1" applyAlignment="1">
      <alignment horizontal="center" wrapText="1"/>
    </xf>
    <xf numFmtId="165" fontId="2" fillId="0" borderId="3" xfId="0" applyNumberFormat="1" applyFont="1" applyFill="1" applyBorder="1" applyAlignment="1">
      <alignment horizontal="right"/>
    </xf>
    <xf numFmtId="0" fontId="2" fillId="0" borderId="0" xfId="0" quotePrefix="1" applyFont="1" applyFill="1" applyBorder="1" applyAlignment="1">
      <alignment horizontal="justify" vertical="justify"/>
    </xf>
    <xf numFmtId="49" fontId="4" fillId="0" borderId="0" xfId="0" applyNumberFormat="1" applyFont="1" applyFill="1" applyBorder="1" applyAlignment="1">
      <alignment horizontal="center" vertical="top"/>
    </xf>
    <xf numFmtId="49" fontId="4" fillId="0" borderId="3" xfId="0" applyNumberFormat="1" applyFont="1" applyFill="1" applyBorder="1" applyAlignment="1">
      <alignment horizontal="center" vertical="top" wrapText="1"/>
    </xf>
    <xf numFmtId="206" fontId="2" fillId="0" borderId="0" xfId="1" applyNumberFormat="1" applyFont="1"/>
    <xf numFmtId="4" fontId="2" fillId="0" borderId="0" xfId="1" applyNumberFormat="1" applyFont="1"/>
    <xf numFmtId="4" fontId="35" fillId="0" borderId="0" xfId="25" applyNumberFormat="1" applyFont="1" applyFill="1" applyBorder="1" applyAlignment="1" applyProtection="1">
      <alignment horizontal="right" wrapText="1"/>
      <protection locked="0"/>
    </xf>
    <xf numFmtId="4" fontId="4" fillId="0" borderId="0" xfId="25" applyNumberFormat="1" applyFont="1" applyFill="1" applyBorder="1" applyAlignment="1" applyProtection="1">
      <alignment horizontal="right" wrapText="1"/>
      <protection locked="0"/>
    </xf>
    <xf numFmtId="4" fontId="34" fillId="0" borderId="0" xfId="8" applyNumberFormat="1" applyFont="1" applyFill="1" applyBorder="1" applyAlignment="1" applyProtection="1">
      <alignment vertical="top"/>
    </xf>
    <xf numFmtId="206" fontId="2" fillId="0" borderId="0" xfId="1" applyNumberFormat="1" applyFont="1" applyBorder="1"/>
    <xf numFmtId="206" fontId="52" fillId="0" borderId="0" xfId="2" applyNumberFormat="1" applyFont="1" applyAlignment="1">
      <alignment horizontal="center" vertical="center"/>
    </xf>
    <xf numFmtId="206" fontId="52" fillId="0" borderId="0" xfId="2" applyNumberFormat="1" applyFont="1" applyAlignment="1">
      <alignment horizontal="center"/>
    </xf>
    <xf numFmtId="4" fontId="37" fillId="0" borderId="0" xfId="7" applyNumberFormat="1" applyFont="1" applyBorder="1" applyAlignment="1">
      <alignment horizontal="center"/>
    </xf>
    <xf numFmtId="0" fontId="2" fillId="0" borderId="0" xfId="7" applyFont="1" applyAlignment="1">
      <alignment horizontal="right"/>
    </xf>
    <xf numFmtId="166" fontId="37" fillId="0" borderId="0" xfId="2" applyNumberFormat="1" applyFont="1" applyAlignment="1">
      <alignment horizontal="right" vertical="center"/>
    </xf>
    <xf numFmtId="206" fontId="37" fillId="0" borderId="0" xfId="2" applyNumberFormat="1" applyFont="1" applyAlignment="1">
      <alignment horizontal="right" vertical="center"/>
    </xf>
    <xf numFmtId="165" fontId="2" fillId="0" borderId="0" xfId="0" applyNumberFormat="1" applyFont="1" applyFill="1" applyBorder="1" applyAlignment="1">
      <alignment horizontal="center"/>
    </xf>
    <xf numFmtId="4" fontId="2" fillId="0" borderId="0" xfId="0" quotePrefix="1" applyNumberFormat="1" applyFont="1" applyFill="1" applyBorder="1" applyAlignment="1">
      <alignment horizontal="center"/>
    </xf>
    <xf numFmtId="4" fontId="2" fillId="0" borderId="3" xfId="0" applyNumberFormat="1" applyFont="1" applyBorder="1" applyAlignment="1">
      <alignment horizontal="center"/>
    </xf>
    <xf numFmtId="4" fontId="34" fillId="0" borderId="0" xfId="0" applyNumberFormat="1" applyFont="1" applyBorder="1" applyAlignment="1">
      <alignment horizontal="center"/>
    </xf>
    <xf numFmtId="4" fontId="34" fillId="0" borderId="0" xfId="0" applyNumberFormat="1" applyFont="1" applyAlignment="1">
      <alignment horizontal="center"/>
    </xf>
    <xf numFmtId="4" fontId="48" fillId="0" borderId="0" xfId="0" applyNumberFormat="1" applyFont="1" applyBorder="1" applyAlignment="1">
      <alignment horizontal="center"/>
    </xf>
    <xf numFmtId="4" fontId="2" fillId="0" borderId="2" xfId="0" applyNumberFormat="1" applyFont="1" applyBorder="1" applyAlignment="1">
      <alignment horizontal="center"/>
    </xf>
    <xf numFmtId="4" fontId="2" fillId="0" borderId="10" xfId="0" applyNumberFormat="1" applyFont="1" applyBorder="1" applyAlignment="1">
      <alignment horizontal="center"/>
    </xf>
    <xf numFmtId="4" fontId="4" fillId="0" borderId="12" xfId="0" applyNumberFormat="1" applyFont="1" applyBorder="1" applyAlignment="1">
      <alignment horizontal="center"/>
    </xf>
    <xf numFmtId="4" fontId="34" fillId="0" borderId="0" xfId="0" applyNumberFormat="1" applyFont="1" applyFill="1" applyAlignment="1">
      <alignment horizontal="center"/>
    </xf>
    <xf numFmtId="49" fontId="4" fillId="0" borderId="0" xfId="0" applyNumberFormat="1" applyFont="1" applyAlignment="1">
      <alignment horizontal="center" wrapText="1"/>
    </xf>
    <xf numFmtId="0" fontId="4" fillId="0" borderId="0" xfId="0" applyNumberFormat="1" applyFont="1" applyFill="1" applyAlignment="1" applyProtection="1">
      <alignment horizontal="justify" vertical="justify" wrapText="1"/>
    </xf>
    <xf numFmtId="49" fontId="2" fillId="0" borderId="0" xfId="0" applyNumberFormat="1" applyFont="1" applyAlignment="1">
      <alignment horizontal="justify" wrapText="1"/>
    </xf>
    <xf numFmtId="165" fontId="2" fillId="0" borderId="0" xfId="0" applyNumberFormat="1" applyFont="1" applyFill="1" applyBorder="1" applyAlignment="1" applyProtection="1">
      <alignment horizontal="center"/>
    </xf>
    <xf numFmtId="4" fontId="2" fillId="0" borderId="0" xfId="0" applyNumberFormat="1" applyFont="1" applyAlignment="1">
      <alignment horizontal="center" vertical="top"/>
    </xf>
    <xf numFmtId="4" fontId="39" fillId="0" borderId="0" xfId="0" applyNumberFormat="1" applyFont="1" applyAlignment="1">
      <alignment horizontal="center"/>
    </xf>
    <xf numFmtId="4" fontId="35" fillId="0" borderId="0" xfId="0" applyNumberFormat="1" applyFont="1" applyAlignment="1">
      <alignment horizontal="center"/>
    </xf>
    <xf numFmtId="4" fontId="39" fillId="0" borderId="0" xfId="0" applyNumberFormat="1" applyFont="1" applyBorder="1" applyAlignment="1">
      <alignment horizontal="center"/>
    </xf>
    <xf numFmtId="0" fontId="8" fillId="0" borderId="0" xfId="18" applyFont="1" applyAlignment="1">
      <alignment horizontal="center" vertical="center" wrapText="1"/>
    </xf>
    <xf numFmtId="4" fontId="44" fillId="0" borderId="0" xfId="18" applyNumberFormat="1" applyFont="1" applyBorder="1" applyAlignment="1">
      <alignment horizontal="center"/>
    </xf>
    <xf numFmtId="4" fontId="24" fillId="0" borderId="0" xfId="18" applyNumberFormat="1" applyFont="1" applyBorder="1" applyAlignment="1">
      <alignment horizontal="center"/>
    </xf>
    <xf numFmtId="4" fontId="8" fillId="0" borderId="0" xfId="18" applyNumberFormat="1" applyFont="1" applyBorder="1" applyAlignment="1">
      <alignment horizontal="center"/>
    </xf>
    <xf numFmtId="0" fontId="2" fillId="0" borderId="0" xfId="7" applyFont="1" applyAlignment="1">
      <alignment horizontal="center" wrapText="1"/>
    </xf>
    <xf numFmtId="0" fontId="2" fillId="0" borderId="0" xfId="7" applyFont="1" applyBorder="1" applyAlignment="1">
      <alignment horizontal="center" wrapText="1"/>
    </xf>
    <xf numFmtId="0" fontId="2" fillId="0" borderId="10" xfId="7" applyFont="1" applyBorder="1" applyAlignment="1">
      <alignment horizontal="center" wrapText="1"/>
    </xf>
    <xf numFmtId="0" fontId="2" fillId="0" borderId="11" xfId="7" applyFont="1" applyBorder="1" applyAlignment="1">
      <alignment horizontal="center" wrapText="1"/>
    </xf>
    <xf numFmtId="4" fontId="37" fillId="0" borderId="0" xfId="7" applyNumberFormat="1" applyFont="1" applyAlignment="1">
      <alignment horizontal="center" vertical="center"/>
    </xf>
    <xf numFmtId="0" fontId="34" fillId="0" borderId="0" xfId="7" applyFont="1" applyAlignment="1">
      <alignment horizontal="center" wrapText="1"/>
    </xf>
    <xf numFmtId="0" fontId="37" fillId="0" borderId="0" xfId="7" applyFont="1" applyAlignment="1">
      <alignment horizontal="center" wrapText="1"/>
    </xf>
    <xf numFmtId="0" fontId="2" fillId="0" borderId="0" xfId="7" applyNumberFormat="1" applyFont="1" applyBorder="1" applyAlignment="1">
      <alignment horizontal="center" vertical="top" wrapText="1"/>
    </xf>
    <xf numFmtId="0" fontId="2" fillId="0" borderId="0" xfId="7" applyFont="1" applyAlignment="1">
      <alignment horizontal="center" vertical="top" wrapText="1"/>
    </xf>
    <xf numFmtId="0" fontId="2" fillId="0" borderId="0" xfId="7" applyFont="1" applyAlignment="1">
      <alignment horizontal="center" vertical="center" wrapText="1"/>
    </xf>
    <xf numFmtId="4" fontId="4" fillId="0" borderId="3" xfId="0" applyNumberFormat="1" applyFont="1" applyFill="1" applyBorder="1" applyAlignment="1">
      <alignment horizontal="center" wrapText="1"/>
    </xf>
    <xf numFmtId="4" fontId="20" fillId="0" borderId="0" xfId="0" applyNumberFormat="1" applyFont="1" applyAlignment="1">
      <alignment horizontal="center"/>
    </xf>
    <xf numFmtId="4" fontId="25" fillId="4" borderId="3" xfId="0" applyNumberFormat="1" applyFont="1" applyFill="1" applyBorder="1" applyAlignment="1">
      <alignment horizontal="center" wrapText="1"/>
    </xf>
    <xf numFmtId="4" fontId="2" fillId="0" borderId="0" xfId="25" applyNumberFormat="1" applyFont="1" applyFill="1" applyBorder="1" applyAlignment="1" applyProtection="1">
      <alignment horizontal="center" wrapText="1"/>
      <protection locked="0"/>
    </xf>
    <xf numFmtId="4" fontId="2" fillId="0" borderId="0" xfId="0" applyNumberFormat="1" applyFont="1" applyFill="1" applyBorder="1" applyAlignment="1">
      <alignment horizontal="center" wrapText="1"/>
    </xf>
    <xf numFmtId="4" fontId="2" fillId="0" borderId="0" xfId="0" applyNumberFormat="1" applyFont="1" applyBorder="1" applyAlignment="1">
      <alignment horizontal="center" vertical="top"/>
    </xf>
    <xf numFmtId="4" fontId="2" fillId="0" borderId="0" xfId="8" applyNumberFormat="1" applyFont="1" applyBorder="1" applyAlignment="1" applyProtection="1">
      <alignment horizontal="center" vertical="top"/>
    </xf>
    <xf numFmtId="4" fontId="34" fillId="0" borderId="0" xfId="25" applyNumberFormat="1" applyFont="1" applyFill="1" applyBorder="1" applyAlignment="1" applyProtection="1">
      <alignment horizontal="center"/>
      <protection locked="0"/>
    </xf>
    <xf numFmtId="4" fontId="2" fillId="0" borderId="0" xfId="4" applyNumberFormat="1" applyFont="1" applyBorder="1" applyAlignment="1" applyProtection="1">
      <alignment horizontal="center" wrapText="1"/>
      <protection locked="0"/>
    </xf>
    <xf numFmtId="4" fontId="34" fillId="0" borderId="0" xfId="27" applyNumberFormat="1" applyFont="1" applyBorder="1" applyAlignment="1">
      <alignment horizontal="center"/>
    </xf>
    <xf numFmtId="4" fontId="2" fillId="0" borderId="0" xfId="28" applyNumberFormat="1" applyFont="1" applyFill="1" applyBorder="1" applyAlignment="1">
      <alignment horizontal="center" wrapText="1"/>
    </xf>
    <xf numFmtId="4" fontId="8" fillId="0" borderId="0" xfId="8" applyNumberFormat="1" applyFont="1" applyFill="1" applyBorder="1" applyAlignment="1" applyProtection="1">
      <alignment horizontal="center" wrapText="1"/>
      <protection locked="0"/>
    </xf>
    <xf numFmtId="4" fontId="39" fillId="0" borderId="0" xfId="4" applyNumberFormat="1" applyFont="1" applyBorder="1" applyAlignment="1" applyProtection="1">
      <alignment horizontal="center" wrapText="1"/>
      <protection locked="0"/>
    </xf>
    <xf numFmtId="4" fontId="2" fillId="0" borderId="0" xfId="27" applyNumberFormat="1" applyFont="1" applyAlignment="1">
      <alignment horizontal="center"/>
    </xf>
    <xf numFmtId="4" fontId="34" fillId="0" borderId="0" xfId="4" applyNumberFormat="1" applyFont="1" applyBorder="1" applyAlignment="1" applyProtection="1">
      <alignment horizontal="center" wrapText="1"/>
      <protection locked="0"/>
    </xf>
    <xf numFmtId="4" fontId="34" fillId="0" borderId="0" xfId="11" applyNumberFormat="1" applyFont="1" applyBorder="1" applyAlignment="1">
      <alignment horizontal="center"/>
    </xf>
    <xf numFmtId="4" fontId="2" fillId="0" borderId="0" xfId="17" applyNumberFormat="1" applyFont="1" applyFill="1" applyBorder="1" applyAlignment="1">
      <alignment horizontal="center"/>
    </xf>
    <xf numFmtId="4" fontId="4" fillId="0" borderId="0" xfId="17" applyNumberFormat="1" applyFont="1" applyFill="1" applyBorder="1" applyAlignment="1">
      <alignment horizontal="center"/>
    </xf>
    <xf numFmtId="4" fontId="2" fillId="0" borderId="0" xfId="1875" applyNumberFormat="1" applyFont="1" applyFill="1" applyBorder="1" applyAlignment="1">
      <alignment horizontal="center" wrapText="1"/>
    </xf>
    <xf numFmtId="4" fontId="2" fillId="0" borderId="0" xfId="8" applyNumberFormat="1" applyFont="1" applyFill="1" applyBorder="1" applyAlignment="1" applyProtection="1">
      <alignment horizontal="center" vertical="top"/>
    </xf>
    <xf numFmtId="4" fontId="2" fillId="0" borderId="0" xfId="25" applyNumberFormat="1" applyFont="1" applyFill="1" applyBorder="1" applyAlignment="1" applyProtection="1">
      <alignment horizontal="center"/>
      <protection locked="0"/>
    </xf>
    <xf numFmtId="4" fontId="34" fillId="0" borderId="0" xfId="0" applyNumberFormat="1" applyFont="1" applyBorder="1" applyAlignment="1">
      <alignment horizontal="center" vertical="top"/>
    </xf>
    <xf numFmtId="4" fontId="2" fillId="0" borderId="0" xfId="9" applyNumberFormat="1" applyFont="1" applyBorder="1" applyAlignment="1">
      <alignment horizontal="center" vertical="top" wrapText="1"/>
    </xf>
    <xf numFmtId="4" fontId="34" fillId="0" borderId="0" xfId="0" applyNumberFormat="1" applyFont="1" applyFill="1" applyBorder="1" applyAlignment="1">
      <alignment horizontal="center"/>
    </xf>
    <xf numFmtId="4" fontId="2" fillId="0" borderId="1" xfId="0" applyNumberFormat="1" applyFont="1" applyFill="1" applyBorder="1" applyAlignment="1">
      <alignment horizontal="center"/>
    </xf>
    <xf numFmtId="4" fontId="39" fillId="0" borderId="0" xfId="8" applyNumberFormat="1" applyFont="1" applyFill="1" applyBorder="1" applyAlignment="1" applyProtection="1">
      <alignment horizontal="center" wrapText="1"/>
      <protection locked="0"/>
    </xf>
    <xf numFmtId="4" fontId="166" fillId="0" borderId="0" xfId="0" applyNumberFormat="1" applyFont="1" applyFill="1" applyBorder="1" applyAlignment="1">
      <alignment horizontal="center"/>
    </xf>
    <xf numFmtId="4" fontId="21" fillId="0" borderId="0" xfId="0" applyNumberFormat="1" applyFont="1" applyFill="1" applyBorder="1" applyAlignment="1">
      <alignment horizontal="center"/>
    </xf>
    <xf numFmtId="4" fontId="39" fillId="0" borderId="0" xfId="12" applyNumberFormat="1" applyFont="1" applyFill="1" applyBorder="1" applyAlignment="1" applyProtection="1">
      <alignment horizontal="center" wrapText="1"/>
      <protection locked="0"/>
    </xf>
    <xf numFmtId="4" fontId="21" fillId="0" borderId="0" xfId="0" applyNumberFormat="1" applyFont="1" applyFill="1" applyBorder="1" applyAlignment="1"/>
    <xf numFmtId="49" fontId="21" fillId="0" borderId="0" xfId="0" applyNumberFormat="1" applyFont="1" applyFill="1" applyBorder="1" applyAlignment="1">
      <alignment horizontal="center"/>
    </xf>
    <xf numFmtId="49" fontId="166" fillId="0" borderId="0" xfId="0" applyNumberFormat="1" applyFont="1" applyFill="1" applyBorder="1" applyAlignment="1">
      <alignment horizontal="center"/>
    </xf>
    <xf numFmtId="4" fontId="4" fillId="0" borderId="3" xfId="0" applyNumberFormat="1" applyFont="1" applyBorder="1" applyAlignment="1">
      <alignment horizontal="center" vertical="center"/>
    </xf>
    <xf numFmtId="4" fontId="4" fillId="0" borderId="0" xfId="0" applyNumberFormat="1" applyFont="1" applyBorder="1" applyAlignment="1">
      <alignment horizontal="center" vertical="center"/>
    </xf>
    <xf numFmtId="4" fontId="2" fillId="0" borderId="0" xfId="0" quotePrefix="1" applyNumberFormat="1" applyFont="1" applyAlignment="1">
      <alignment horizontal="center"/>
    </xf>
    <xf numFmtId="0" fontId="61" fillId="0" borderId="0" xfId="0" applyFont="1" applyAlignment="1">
      <alignment horizontal="center"/>
    </xf>
    <xf numFmtId="49" fontId="2" fillId="0" borderId="0" xfId="0" applyNumberFormat="1" applyFont="1" applyBorder="1" applyAlignment="1">
      <alignment horizontal="center"/>
    </xf>
    <xf numFmtId="43" fontId="21" fillId="0" borderId="0" xfId="1" applyFont="1" applyFill="1" applyAlignment="1">
      <alignment horizontal="center" vertical="top" wrapText="1"/>
    </xf>
    <xf numFmtId="4" fontId="2" fillId="0" borderId="0" xfId="0" applyNumberFormat="1" applyFont="1" applyFill="1" applyBorder="1" applyAlignment="1" applyProtection="1">
      <alignment horizontal="center" wrapText="1"/>
    </xf>
    <xf numFmtId="49" fontId="2" fillId="0" borderId="3" xfId="0" applyNumberFormat="1" applyFont="1" applyFill="1" applyBorder="1" applyAlignment="1">
      <alignment horizontal="center"/>
    </xf>
    <xf numFmtId="4" fontId="4" fillId="0" borderId="3" xfId="0" applyNumberFormat="1" applyFont="1" applyFill="1" applyBorder="1" applyAlignment="1">
      <alignment horizontal="center"/>
    </xf>
    <xf numFmtId="49" fontId="35" fillId="0" borderId="0" xfId="0" applyNumberFormat="1" applyFont="1" applyFill="1" applyAlignment="1">
      <alignment horizontal="center"/>
    </xf>
    <xf numFmtId="4" fontId="35" fillId="0" borderId="0" xfId="0" applyNumberFormat="1" applyFont="1" applyFill="1" applyAlignment="1">
      <alignment horizontal="center"/>
    </xf>
    <xf numFmtId="4" fontId="34" fillId="0" borderId="0" xfId="0" applyNumberFormat="1" applyFont="1" applyFill="1" applyBorder="1" applyAlignment="1" applyProtection="1">
      <alignment horizontal="center" vertical="top" wrapText="1"/>
    </xf>
    <xf numFmtId="0" fontId="37" fillId="0" borderId="0" xfId="0" applyFont="1" applyBorder="1" applyAlignment="1">
      <alignment horizontal="center" wrapText="1"/>
    </xf>
    <xf numFmtId="0" fontId="38" fillId="0" borderId="0" xfId="0" applyFont="1" applyBorder="1" applyAlignment="1">
      <alignment horizontal="center" vertical="top" wrapText="1"/>
    </xf>
    <xf numFmtId="4" fontId="4" fillId="0" borderId="0" xfId="0" applyNumberFormat="1" applyFont="1" applyFill="1" applyAlignment="1">
      <alignment horizontal="center"/>
    </xf>
    <xf numFmtId="49" fontId="4" fillId="0" borderId="0" xfId="0" applyNumberFormat="1" applyFont="1" applyFill="1" applyAlignment="1">
      <alignment horizontal="center"/>
    </xf>
    <xf numFmtId="49" fontId="2" fillId="0" borderId="0" xfId="0" applyNumberFormat="1" applyFont="1" applyFill="1" applyBorder="1" applyAlignment="1">
      <alignment horizontal="center"/>
    </xf>
    <xf numFmtId="4" fontId="4" fillId="0" borderId="0" xfId="0" applyNumberFormat="1" applyFont="1" applyFill="1" applyBorder="1" applyAlignment="1">
      <alignment horizontal="center"/>
    </xf>
    <xf numFmtId="4" fontId="2" fillId="0" borderId="0" xfId="0" applyNumberFormat="1" applyFont="1" applyFill="1" applyAlignment="1" applyProtection="1">
      <alignment horizontal="center"/>
    </xf>
    <xf numFmtId="49" fontId="39" fillId="0" borderId="0" xfId="0" applyNumberFormat="1" applyFont="1" applyFill="1" applyAlignment="1">
      <alignment horizontal="center"/>
    </xf>
    <xf numFmtId="4" fontId="39" fillId="0" borderId="0" xfId="0" applyNumberFormat="1" applyFont="1" applyFill="1" applyAlignment="1" applyProtection="1">
      <alignment horizontal="center"/>
    </xf>
    <xf numFmtId="49" fontId="2" fillId="0" borderId="3" xfId="0" applyNumberFormat="1" applyFont="1" applyBorder="1" applyAlignment="1">
      <alignment horizontal="center"/>
    </xf>
    <xf numFmtId="49" fontId="4" fillId="0" borderId="3" xfId="0" applyNumberFormat="1" applyFont="1" applyFill="1" applyBorder="1" applyAlignment="1">
      <alignment horizontal="center"/>
    </xf>
    <xf numFmtId="49" fontId="4" fillId="0" borderId="0" xfId="0" applyNumberFormat="1" applyFont="1" applyFill="1" applyBorder="1" applyAlignment="1">
      <alignment horizontal="center"/>
    </xf>
    <xf numFmtId="49" fontId="39" fillId="0" borderId="0" xfId="0" applyNumberFormat="1" applyFont="1" applyFill="1" applyBorder="1" applyAlignment="1">
      <alignment horizontal="center"/>
    </xf>
    <xf numFmtId="4" fontId="39" fillId="0" borderId="0" xfId="0" applyNumberFormat="1" applyFont="1" applyFill="1" applyBorder="1" applyAlignment="1">
      <alignment horizontal="center"/>
    </xf>
    <xf numFmtId="49" fontId="34" fillId="0" borderId="0" xfId="0" applyNumberFormat="1" applyFont="1" applyFill="1" applyAlignment="1">
      <alignment horizontal="center"/>
    </xf>
    <xf numFmtId="4" fontId="2" fillId="0" borderId="0" xfId="0" applyNumberFormat="1" applyFont="1" applyFill="1" applyBorder="1" applyAlignment="1" applyProtection="1">
      <alignment horizontal="center"/>
    </xf>
    <xf numFmtId="49" fontId="2" fillId="0" borderId="1" xfId="0" applyNumberFormat="1" applyFont="1" applyFill="1" applyBorder="1" applyAlignment="1">
      <alignment horizontal="center"/>
    </xf>
    <xf numFmtId="49" fontId="4" fillId="0" borderId="0" xfId="26" applyNumberFormat="1" applyFont="1" applyFill="1" applyBorder="1" applyAlignment="1" applyProtection="1">
      <alignment horizontal="center"/>
    </xf>
    <xf numFmtId="4" fontId="4" fillId="0" borderId="0" xfId="26" applyNumberFormat="1" applyFont="1" applyFill="1" applyBorder="1" applyAlignment="1">
      <alignment horizontal="center"/>
    </xf>
    <xf numFmtId="49" fontId="2" fillId="9" borderId="0" xfId="0" applyNumberFormat="1" applyFont="1" applyFill="1" applyAlignment="1">
      <alignment horizontal="center"/>
    </xf>
    <xf numFmtId="4" fontId="2" fillId="9" borderId="0" xfId="0" applyNumberFormat="1" applyFont="1" applyFill="1" applyAlignment="1">
      <alignment horizontal="center"/>
    </xf>
    <xf numFmtId="43" fontId="4" fillId="0" borderId="0" xfId="1" applyFont="1" applyFill="1" applyBorder="1" applyAlignment="1">
      <alignment horizontal="center" vertical="top" wrapText="1"/>
    </xf>
    <xf numFmtId="0" fontId="41" fillId="6" borderId="0" xfId="0" applyFont="1" applyFill="1" applyAlignment="1">
      <alignment horizontal="center" vertical="center"/>
    </xf>
    <xf numFmtId="43" fontId="2" fillId="0" borderId="0" xfId="1" applyFont="1" applyFill="1" applyAlignment="1">
      <alignment horizontal="center" vertical="top" wrapText="1"/>
    </xf>
    <xf numFmtId="43" fontId="2" fillId="0" borderId="0" xfId="1" applyFont="1" applyFill="1" applyAlignment="1">
      <alignment horizontal="center" wrapText="1"/>
    </xf>
    <xf numFmtId="49" fontId="34" fillId="0" borderId="0" xfId="0" applyNumberFormat="1" applyFont="1" applyAlignment="1">
      <alignment horizontal="center"/>
    </xf>
    <xf numFmtId="4" fontId="34" fillId="0" borderId="0" xfId="0" applyNumberFormat="1" applyFont="1" applyFill="1" applyBorder="1" applyAlignment="1" applyProtection="1">
      <alignment horizontal="center" wrapText="1"/>
    </xf>
    <xf numFmtId="49" fontId="2" fillId="0" borderId="0" xfId="15" applyNumberFormat="1" applyFont="1" applyFill="1" applyAlignment="1">
      <alignment horizontal="center"/>
    </xf>
    <xf numFmtId="4" fontId="2" fillId="0" borderId="0" xfId="15" applyNumberFormat="1" applyFont="1" applyFill="1" applyAlignment="1" applyProtection="1">
      <alignment horizontal="center"/>
    </xf>
    <xf numFmtId="49" fontId="2" fillId="0" borderId="0" xfId="26" applyNumberFormat="1" applyFont="1" applyFill="1" applyBorder="1" applyAlignment="1" applyProtection="1">
      <alignment horizontal="center"/>
    </xf>
    <xf numFmtId="4" fontId="2" fillId="0" borderId="0" xfId="26" applyNumberFormat="1" applyFont="1" applyFill="1" applyAlignment="1">
      <alignment horizontal="center"/>
    </xf>
    <xf numFmtId="49" fontId="2" fillId="0" borderId="0" xfId="26" applyNumberFormat="1" applyFont="1" applyFill="1" applyBorder="1" applyAlignment="1" applyProtection="1">
      <alignment horizontal="center"/>
      <protection locked="0"/>
    </xf>
    <xf numFmtId="4" fontId="2" fillId="0" borderId="0" xfId="26" applyNumberFormat="1" applyFont="1" applyFill="1" applyBorder="1" applyAlignment="1" applyProtection="1">
      <alignment horizontal="center"/>
      <protection locked="0"/>
    </xf>
    <xf numFmtId="4" fontId="2" fillId="0" borderId="3" xfId="0" applyNumberFormat="1" applyFont="1" applyFill="1" applyBorder="1" applyAlignment="1" applyProtection="1">
      <alignment horizontal="center"/>
      <protection locked="0"/>
    </xf>
    <xf numFmtId="49" fontId="4" fillId="0" borderId="0" xfId="0" applyNumberFormat="1" applyFont="1" applyFill="1" applyAlignment="1" applyProtection="1">
      <alignment horizontal="center"/>
    </xf>
    <xf numFmtId="4" fontId="4" fillId="0" borderId="0" xfId="0" applyNumberFormat="1" applyFont="1" applyFill="1" applyAlignment="1" applyProtection="1">
      <alignment horizontal="center"/>
    </xf>
    <xf numFmtId="4" fontId="11" fillId="0" borderId="0" xfId="0" applyNumberFormat="1" applyFont="1" applyFill="1" applyAlignment="1" applyProtection="1">
      <alignment horizontal="center"/>
    </xf>
    <xf numFmtId="49" fontId="11" fillId="0" borderId="0" xfId="0" applyNumberFormat="1" applyFont="1" applyFill="1" applyAlignment="1">
      <alignment horizontal="center"/>
    </xf>
    <xf numFmtId="4" fontId="34" fillId="0" borderId="0" xfId="0" applyNumberFormat="1" applyFont="1" applyFill="1" applyAlignment="1" applyProtection="1">
      <alignment horizontal="center"/>
    </xf>
    <xf numFmtId="0" fontId="2" fillId="0" borderId="0" xfId="0" applyFont="1" applyFill="1" applyAlignment="1">
      <alignment horizontal="center"/>
    </xf>
    <xf numFmtId="4" fontId="4" fillId="0" borderId="0" xfId="0" applyNumberFormat="1" applyFont="1" applyFill="1" applyBorder="1" applyAlignment="1">
      <alignment horizontal="center" wrapText="1"/>
    </xf>
    <xf numFmtId="4" fontId="4" fillId="0" borderId="0" xfId="0" applyNumberFormat="1" applyFont="1" applyBorder="1" applyAlignment="1">
      <alignment horizontal="center" wrapText="1"/>
    </xf>
    <xf numFmtId="4" fontId="42" fillId="0" borderId="0" xfId="0" applyNumberFormat="1" applyFont="1" applyFill="1" applyBorder="1" applyAlignment="1">
      <alignment horizontal="center" wrapText="1"/>
    </xf>
    <xf numFmtId="4" fontId="4" fillId="0" borderId="3" xfId="0" applyNumberFormat="1" applyFont="1" applyBorder="1" applyAlignment="1">
      <alignment horizontal="center" wrapText="1"/>
    </xf>
    <xf numFmtId="4" fontId="4" fillId="9" borderId="0" xfId="0" applyNumberFormat="1" applyFont="1" applyFill="1" applyAlignment="1">
      <alignment horizontal="center"/>
    </xf>
    <xf numFmtId="4" fontId="2" fillId="0" borderId="0" xfId="24" applyNumberFormat="1" applyFont="1" applyFill="1" applyBorder="1" applyAlignment="1">
      <alignment horizontal="right" wrapText="1"/>
    </xf>
    <xf numFmtId="0" fontId="14" fillId="0" borderId="0" xfId="0" applyFont="1" applyBorder="1" applyAlignment="1">
      <alignment horizontal="justify" vertical="center"/>
    </xf>
    <xf numFmtId="0" fontId="37" fillId="0" borderId="1" xfId="0" quotePrefix="1" applyFont="1" applyBorder="1" applyAlignment="1">
      <alignment horizontal="left" vertical="center" wrapText="1" indent="2"/>
    </xf>
    <xf numFmtId="49" fontId="34" fillId="0" borderId="0" xfId="0" applyNumberFormat="1" applyFont="1" applyBorder="1" applyAlignment="1">
      <alignment horizontal="justify" vertical="top"/>
    </xf>
    <xf numFmtId="0" fontId="45" fillId="0" borderId="0" xfId="0" applyFont="1" applyAlignment="1">
      <alignment horizontal="left" wrapText="1"/>
    </xf>
    <xf numFmtId="0" fontId="2" fillId="0" borderId="1" xfId="0" applyNumberFormat="1" applyFont="1" applyFill="1" applyBorder="1" applyAlignment="1">
      <alignment horizontal="justify" vertical="top"/>
    </xf>
    <xf numFmtId="0" fontId="2" fillId="0" borderId="1" xfId="0" applyNumberFormat="1" applyFont="1" applyFill="1" applyBorder="1" applyAlignment="1">
      <alignment horizontal="justify" vertical="justify"/>
    </xf>
    <xf numFmtId="4" fontId="2" fillId="0" borderId="1" xfId="0" applyNumberFormat="1" applyFont="1" applyFill="1" applyBorder="1" applyAlignment="1" applyProtection="1">
      <alignment horizontal="justify" vertical="top" wrapText="1"/>
    </xf>
    <xf numFmtId="0" fontId="2" fillId="0" borderId="1" xfId="0" applyFont="1" applyBorder="1" applyAlignment="1">
      <alignment vertical="center"/>
    </xf>
    <xf numFmtId="0" fontId="4" fillId="0" borderId="1" xfId="0" applyNumberFormat="1" applyFont="1" applyFill="1" applyBorder="1" applyAlignment="1" applyProtection="1">
      <alignment horizontal="justify" vertical="center" wrapText="1"/>
    </xf>
    <xf numFmtId="0" fontId="2" fillId="0" borderId="1" xfId="0" applyNumberFormat="1" applyFont="1" applyFill="1" applyBorder="1" applyAlignment="1" applyProtection="1">
      <alignment horizontal="justify" vertical="top"/>
    </xf>
    <xf numFmtId="49" fontId="20" fillId="0" borderId="0" xfId="0" applyNumberFormat="1" applyFont="1" applyFill="1" applyBorder="1" applyAlignment="1">
      <alignment vertical="top"/>
    </xf>
    <xf numFmtId="0" fontId="25" fillId="0" borderId="0" xfId="0" applyFont="1" applyFill="1" applyBorder="1" applyAlignment="1">
      <alignment horizontal="left" vertical="top" wrapText="1"/>
    </xf>
    <xf numFmtId="0" fontId="4" fillId="0" borderId="0" xfId="0" applyFont="1" applyFill="1" applyBorder="1" applyAlignment="1">
      <alignment horizontal="center" wrapText="1"/>
    </xf>
    <xf numFmtId="171" fontId="4" fillId="0" borderId="0" xfId="0" applyNumberFormat="1" applyFont="1" applyFill="1" applyBorder="1" applyAlignment="1">
      <alignment horizontal="center" wrapText="1"/>
    </xf>
    <xf numFmtId="0" fontId="4" fillId="0" borderId="0" xfId="0" applyFont="1" applyFill="1" applyBorder="1" applyAlignment="1">
      <alignment horizontal="right"/>
    </xf>
    <xf numFmtId="4" fontId="4" fillId="0" borderId="0" xfId="0" applyNumberFormat="1" applyFont="1" applyFill="1" applyBorder="1" applyAlignment="1"/>
    <xf numFmtId="0" fontId="2" fillId="0" borderId="0" xfId="7" applyFont="1" applyFill="1" applyAlignment="1">
      <alignment horizontal="center" wrapText="1"/>
    </xf>
    <xf numFmtId="0" fontId="2" fillId="0" borderId="0" xfId="0" applyFont="1" applyFill="1" applyBorder="1" applyAlignment="1">
      <alignment horizontal="left" vertical="justify"/>
    </xf>
    <xf numFmtId="0" fontId="2" fillId="0" borderId="0" xfId="0" applyFont="1" applyAlignment="1">
      <alignment horizontal="justify" vertical="justify"/>
    </xf>
    <xf numFmtId="0" fontId="2" fillId="0" borderId="0" xfId="0" applyFont="1"/>
    <xf numFmtId="0" fontId="2" fillId="0" borderId="0" xfId="0" applyFont="1" applyAlignment="1">
      <alignment horizontal="left" vertical="justify"/>
    </xf>
    <xf numFmtId="0" fontId="2" fillId="0" borderId="0" xfId="7" applyFont="1" applyFill="1" applyAlignment="1">
      <alignment horizontal="left" vertical="top" wrapText="1"/>
    </xf>
    <xf numFmtId="0" fontId="2" fillId="0" borderId="0" xfId="0" applyFont="1" applyFill="1" applyAlignment="1">
      <alignment horizontal="left" vertical="top" wrapText="1"/>
    </xf>
    <xf numFmtId="0" fontId="2" fillId="0" borderId="0" xfId="0" applyFont="1" applyFill="1" applyAlignment="1">
      <alignment horizontal="justify" vertical="top" wrapText="1"/>
    </xf>
    <xf numFmtId="0" fontId="20" fillId="0" borderId="0" xfId="0" applyFont="1" applyFill="1" applyAlignment="1">
      <alignment horizontal="left" vertical="top" wrapText="1"/>
    </xf>
    <xf numFmtId="49" fontId="25" fillId="0" borderId="0" xfId="31" applyNumberFormat="1" applyFont="1" applyFill="1" applyBorder="1" applyAlignment="1" applyProtection="1">
      <alignment horizontal="left" vertical="top" wrapText="1"/>
    </xf>
    <xf numFmtId="49" fontId="20" fillId="0" borderId="0" xfId="33" applyNumberFormat="1" applyFont="1" applyFill="1" applyAlignment="1">
      <alignment horizontal="left" vertical="top" wrapText="1"/>
    </xf>
    <xf numFmtId="49" fontId="20" fillId="0" borderId="0" xfId="33" applyNumberFormat="1" applyFont="1" applyFill="1" applyAlignment="1">
      <alignment horizontal="left" vertical="top"/>
    </xf>
    <xf numFmtId="49" fontId="20" fillId="0" borderId="0" xfId="33" applyNumberFormat="1" applyFont="1" applyFill="1" applyAlignment="1">
      <alignment vertical="top" wrapText="1"/>
    </xf>
    <xf numFmtId="49" fontId="20" fillId="0" borderId="0" xfId="33" applyNumberFormat="1" applyFont="1" applyFill="1" applyBorder="1" applyAlignment="1">
      <alignment horizontal="left" vertical="top" wrapText="1"/>
    </xf>
    <xf numFmtId="0" fontId="4" fillId="0" borderId="0" xfId="0" applyFont="1" applyAlignment="1">
      <alignment horizontal="left" vertical="justify"/>
    </xf>
    <xf numFmtId="49" fontId="2" fillId="0" borderId="0" xfId="0" applyNumberFormat="1" applyFont="1" applyAlignment="1">
      <alignment horizontal="justify" vertical="justify"/>
    </xf>
    <xf numFmtId="0" fontId="2" fillId="0" borderId="0" xfId="0" applyFont="1" applyAlignment="1">
      <alignment horizontal="justify" vertical="top"/>
    </xf>
    <xf numFmtId="0" fontId="23" fillId="8" borderId="0" xfId="0" applyFont="1" applyFill="1" applyBorder="1" applyAlignment="1">
      <alignment horizontal="center" vertical="top" wrapText="1"/>
    </xf>
    <xf numFmtId="0" fontId="4" fillId="8" borderId="0" xfId="0" applyFont="1" applyFill="1" applyBorder="1" applyAlignment="1">
      <alignment horizontal="center" vertical="top" wrapText="1"/>
    </xf>
    <xf numFmtId="0" fontId="23" fillId="0" borderId="0" xfId="8" applyFont="1" applyAlignment="1" applyProtection="1">
      <alignment horizontal="left" vertical="center" wrapText="1"/>
      <protection locked="0"/>
    </xf>
    <xf numFmtId="0" fontId="4" fillId="0" borderId="0" xfId="0" applyNumberFormat="1" applyFont="1" applyFill="1" applyAlignment="1" applyProtection="1">
      <alignment horizontal="justify" vertical="top" wrapText="1"/>
    </xf>
    <xf numFmtId="0" fontId="4" fillId="0" borderId="0" xfId="0" applyNumberFormat="1" applyFont="1" applyFill="1" applyAlignment="1" applyProtection="1">
      <alignment horizontal="justify" vertical="top"/>
    </xf>
    <xf numFmtId="0" fontId="21" fillId="0" borderId="0" xfId="0" applyFont="1" applyFill="1" applyBorder="1" applyAlignment="1">
      <alignment horizontal="center" vertical="top"/>
    </xf>
    <xf numFmtId="2" fontId="2" fillId="0" borderId="0" xfId="0" applyNumberFormat="1" applyFont="1" applyAlignment="1">
      <alignment horizontal="justify" vertical="top" wrapText="1"/>
    </xf>
    <xf numFmtId="2" fontId="2" fillId="0" borderId="0" xfId="0" applyNumberFormat="1" applyFont="1" applyAlignment="1">
      <alignment horizontal="justify" vertical="top"/>
    </xf>
    <xf numFmtId="0" fontId="2" fillId="0" borderId="0" xfId="0" applyNumberFormat="1" applyFont="1" applyFill="1" applyAlignment="1" applyProtection="1">
      <alignment horizontal="justify" vertical="justify" wrapText="1"/>
    </xf>
    <xf numFmtId="0" fontId="4" fillId="0" borderId="0" xfId="0" applyNumberFormat="1" applyFont="1" applyFill="1" applyAlignment="1" applyProtection="1">
      <alignment horizontal="justify" vertical="justify"/>
    </xf>
    <xf numFmtId="0" fontId="25" fillId="0" borderId="0" xfId="19" applyNumberFormat="1" applyFont="1" applyFill="1" applyBorder="1" applyAlignment="1" applyProtection="1">
      <alignment horizontal="left" vertical="top" wrapText="1"/>
      <protection hidden="1"/>
    </xf>
    <xf numFmtId="49" fontId="20" fillId="0" borderId="0" xfId="33" applyNumberFormat="1" applyFont="1" applyFill="1" applyAlignment="1" applyProtection="1">
      <alignment horizontal="left" vertical="top" wrapText="1"/>
    </xf>
    <xf numFmtId="0" fontId="25" fillId="0" borderId="0" xfId="20" applyNumberFormat="1" applyFont="1" applyFill="1" applyBorder="1" applyAlignment="1" applyProtection="1">
      <alignment horizontal="left" vertical="top" wrapText="1"/>
      <protection hidden="1"/>
    </xf>
    <xf numFmtId="0" fontId="25" fillId="0" borderId="0" xfId="21" applyNumberFormat="1" applyFont="1" applyFill="1" applyBorder="1" applyAlignment="1" applyProtection="1">
      <alignment horizontal="left" vertical="top" wrapText="1"/>
      <protection hidden="1"/>
    </xf>
    <xf numFmtId="0" fontId="25" fillId="0" borderId="0" xfId="22" applyNumberFormat="1" applyFont="1" applyFill="1" applyBorder="1" applyAlignment="1" applyProtection="1">
      <alignment horizontal="left" vertical="top" wrapText="1"/>
      <protection hidden="1"/>
    </xf>
    <xf numFmtId="0" fontId="2" fillId="0" borderId="0" xfId="0" applyNumberFormat="1" applyFont="1" applyAlignment="1">
      <alignment horizontal="justify" vertical="top" wrapText="1"/>
    </xf>
    <xf numFmtId="0" fontId="2" fillId="0" borderId="0" xfId="0" applyFont="1" applyBorder="1" applyAlignment="1">
      <alignment horizontal="center" wrapText="1"/>
    </xf>
    <xf numFmtId="4" fontId="2" fillId="0" borderId="0" xfId="0" applyNumberFormat="1" applyFont="1" applyBorder="1" applyAlignment="1">
      <alignment horizontal="center" wrapText="1"/>
    </xf>
    <xf numFmtId="4" fontId="2" fillId="0" borderId="0" xfId="0" applyNumberFormat="1" applyFont="1" applyBorder="1" applyAlignment="1">
      <alignment horizontal="center"/>
    </xf>
    <xf numFmtId="1" fontId="2" fillId="0" borderId="0" xfId="8" applyNumberFormat="1" applyFont="1" applyFill="1" applyBorder="1" applyAlignment="1" applyProtection="1">
      <alignment horizontal="left" vertical="top" wrapText="1"/>
      <protection locked="0"/>
    </xf>
    <xf numFmtId="0" fontId="6" fillId="0" borderId="0" xfId="0" applyFont="1" applyAlignment="1">
      <alignment horizontal="center" vertical="justify" wrapText="1"/>
    </xf>
    <xf numFmtId="49" fontId="20" fillId="0" borderId="0" xfId="33" applyNumberFormat="1" applyFont="1" applyFill="1" applyBorder="1" applyAlignment="1">
      <alignment horizontal="left" vertical="justify" wrapText="1"/>
    </xf>
    <xf numFmtId="49" fontId="20" fillId="0" borderId="0" xfId="33" applyNumberFormat="1" applyFont="1" applyFill="1" applyAlignment="1">
      <alignment horizontal="left" vertical="justify" wrapText="1"/>
    </xf>
    <xf numFmtId="49" fontId="25" fillId="0" borderId="0" xfId="33" applyNumberFormat="1" applyFont="1" applyFill="1" applyAlignment="1">
      <alignment horizontal="left" vertical="top" wrapText="1"/>
    </xf>
    <xf numFmtId="0" fontId="2" fillId="0" borderId="0" xfId="12" applyFont="1" applyFill="1" applyBorder="1" applyAlignment="1" applyProtection="1">
      <alignment horizontal="left" vertical="top" wrapText="1"/>
      <protection locked="0"/>
    </xf>
    <xf numFmtId="1" fontId="2" fillId="0" borderId="1" xfId="8" applyNumberFormat="1" applyFont="1" applyFill="1" applyBorder="1" applyAlignment="1" applyProtection="1">
      <alignment horizontal="left" vertical="top" wrapText="1"/>
      <protection locked="0"/>
    </xf>
    <xf numFmtId="49" fontId="2" fillId="0" borderId="0" xfId="0" applyNumberFormat="1" applyFont="1" applyBorder="1" applyAlignment="1">
      <alignment horizontal="left" vertical="top" wrapText="1"/>
    </xf>
    <xf numFmtId="49" fontId="4" fillId="0" borderId="0" xfId="0" applyNumberFormat="1" applyFont="1" applyFill="1" applyBorder="1" applyAlignment="1">
      <alignment vertical="top" wrapText="1"/>
    </xf>
    <xf numFmtId="0" fontId="165" fillId="2" borderId="6" xfId="0" applyFont="1" applyFill="1" applyBorder="1" applyAlignment="1">
      <alignment horizontal="left" vertical="center" wrapText="1"/>
    </xf>
    <xf numFmtId="0" fontId="165" fillId="2" borderId="3" xfId="0" applyFont="1" applyFill="1" applyBorder="1" applyAlignment="1">
      <alignment horizontal="left" vertical="center" wrapText="1"/>
    </xf>
    <xf numFmtId="0" fontId="165" fillId="2" borderId="7" xfId="0" applyFont="1" applyFill="1" applyBorder="1" applyAlignment="1">
      <alignment horizontal="left" vertical="center" wrapText="1"/>
    </xf>
    <xf numFmtId="0" fontId="2" fillId="0" borderId="0" xfId="0" quotePrefix="1" applyNumberFormat="1" applyFont="1" applyFill="1" applyBorder="1" applyAlignment="1">
      <alignment horizontal="left" vertical="center" wrapText="1"/>
    </xf>
  </cellXfs>
  <cellStyles count="2049">
    <cellStyle name="_ANTENE" xfId="36" xr:uid="{00000000-0005-0000-0000-000000000000}"/>
    <cellStyle name="_DGC-UDOB-025-08  ELLABO - HOTEL MARIJAN" xfId="37" xr:uid="{00000000-0005-0000-0000-000001000000}"/>
    <cellStyle name="_Hotel Marjan - TROŠKOVNIK" xfId="38" xr:uid="{00000000-0005-0000-0000-000002000000}"/>
    <cellStyle name="_Procjena opremanja Busevec - Lekenik" xfId="39" xr:uid="{00000000-0005-0000-0000-000003000000}"/>
    <cellStyle name="_STAMBENI DIO" xfId="40" xr:uid="{00000000-0005-0000-0000-000004000000}"/>
    <cellStyle name="_STAMBENI DIO_02_FPZ_borongaj_69 -TENDER_TROŠKOVNIK_ELEKTRO_FAZA_1U_L" xfId="41" xr:uid="{00000000-0005-0000-0000-000005000000}"/>
    <cellStyle name="_troškovnik" xfId="42" xr:uid="{00000000-0005-0000-0000-000006000000}"/>
    <cellStyle name="20 % – Poudarek1" xfId="43" xr:uid="{00000000-0005-0000-0000-000007000000}"/>
    <cellStyle name="20 % – Poudarek2" xfId="44" xr:uid="{00000000-0005-0000-0000-000008000000}"/>
    <cellStyle name="20 % – Poudarek3" xfId="45" xr:uid="{00000000-0005-0000-0000-000009000000}"/>
    <cellStyle name="20 % – Poudarek4" xfId="46" xr:uid="{00000000-0005-0000-0000-00000A000000}"/>
    <cellStyle name="20 % – Poudarek5" xfId="47" xr:uid="{00000000-0005-0000-0000-00000B000000}"/>
    <cellStyle name="20 % – Poudarek6" xfId="48" xr:uid="{00000000-0005-0000-0000-00000C000000}"/>
    <cellStyle name="20 % - Accent1" xfId="49" xr:uid="{00000000-0005-0000-0000-00000D000000}"/>
    <cellStyle name="20 % - Accent2" xfId="50" xr:uid="{00000000-0005-0000-0000-00000E000000}"/>
    <cellStyle name="20 % - Accent3" xfId="51" xr:uid="{00000000-0005-0000-0000-00000F000000}"/>
    <cellStyle name="20 % - Accent4" xfId="52" xr:uid="{00000000-0005-0000-0000-000010000000}"/>
    <cellStyle name="20 % - Accent5" xfId="53" xr:uid="{00000000-0005-0000-0000-000011000000}"/>
    <cellStyle name="20 % - Accent6" xfId="54" xr:uid="{00000000-0005-0000-0000-000012000000}"/>
    <cellStyle name="20% - Accent1 10" xfId="55" xr:uid="{00000000-0005-0000-0000-000013000000}"/>
    <cellStyle name="20% - Accent1 11" xfId="56" xr:uid="{00000000-0005-0000-0000-000014000000}"/>
    <cellStyle name="20% - Accent1 12" xfId="57" xr:uid="{00000000-0005-0000-0000-000015000000}"/>
    <cellStyle name="20% - Accent1 13" xfId="58" xr:uid="{00000000-0005-0000-0000-000016000000}"/>
    <cellStyle name="20% - Accent1 14" xfId="59" xr:uid="{00000000-0005-0000-0000-000017000000}"/>
    <cellStyle name="20% - Accent1 15" xfId="60" xr:uid="{00000000-0005-0000-0000-000018000000}"/>
    <cellStyle name="20% - Accent1 16" xfId="61" xr:uid="{00000000-0005-0000-0000-000019000000}"/>
    <cellStyle name="20% - Accent1 2" xfId="62" xr:uid="{00000000-0005-0000-0000-00001A000000}"/>
    <cellStyle name="20% - Accent1 3" xfId="63" xr:uid="{00000000-0005-0000-0000-00001B000000}"/>
    <cellStyle name="20% - Accent1 4" xfId="64" xr:uid="{00000000-0005-0000-0000-00001C000000}"/>
    <cellStyle name="20% - Accent1 5" xfId="65" xr:uid="{00000000-0005-0000-0000-00001D000000}"/>
    <cellStyle name="20% - Accent1 6" xfId="66" xr:uid="{00000000-0005-0000-0000-00001E000000}"/>
    <cellStyle name="20% - Accent1 7" xfId="67" xr:uid="{00000000-0005-0000-0000-00001F000000}"/>
    <cellStyle name="20% - Accent1 8" xfId="68" xr:uid="{00000000-0005-0000-0000-000020000000}"/>
    <cellStyle name="20% - Accent1 9" xfId="69" xr:uid="{00000000-0005-0000-0000-000021000000}"/>
    <cellStyle name="20% - Accent2 10" xfId="70" xr:uid="{00000000-0005-0000-0000-000022000000}"/>
    <cellStyle name="20% - Accent2 11" xfId="71" xr:uid="{00000000-0005-0000-0000-000023000000}"/>
    <cellStyle name="20% - Accent2 12" xfId="72" xr:uid="{00000000-0005-0000-0000-000024000000}"/>
    <cellStyle name="20% - Accent2 13" xfId="73" xr:uid="{00000000-0005-0000-0000-000025000000}"/>
    <cellStyle name="20% - Accent2 14" xfId="74" xr:uid="{00000000-0005-0000-0000-000026000000}"/>
    <cellStyle name="20% - Accent2 15" xfId="75" xr:uid="{00000000-0005-0000-0000-000027000000}"/>
    <cellStyle name="20% - Accent2 16" xfId="76" xr:uid="{00000000-0005-0000-0000-000028000000}"/>
    <cellStyle name="20% - Accent2 2" xfId="77" xr:uid="{00000000-0005-0000-0000-000029000000}"/>
    <cellStyle name="20% - Accent2 3" xfId="78" xr:uid="{00000000-0005-0000-0000-00002A000000}"/>
    <cellStyle name="20% - Accent2 4" xfId="79" xr:uid="{00000000-0005-0000-0000-00002B000000}"/>
    <cellStyle name="20% - Accent2 5" xfId="80" xr:uid="{00000000-0005-0000-0000-00002C000000}"/>
    <cellStyle name="20% - Accent2 6" xfId="81" xr:uid="{00000000-0005-0000-0000-00002D000000}"/>
    <cellStyle name="20% - Accent2 7" xfId="82" xr:uid="{00000000-0005-0000-0000-00002E000000}"/>
    <cellStyle name="20% - Accent2 8" xfId="83" xr:uid="{00000000-0005-0000-0000-00002F000000}"/>
    <cellStyle name="20% - Accent2 9" xfId="84" xr:uid="{00000000-0005-0000-0000-000030000000}"/>
    <cellStyle name="20% - Accent3 10" xfId="85" xr:uid="{00000000-0005-0000-0000-000031000000}"/>
    <cellStyle name="20% - Accent3 11" xfId="86" xr:uid="{00000000-0005-0000-0000-000032000000}"/>
    <cellStyle name="20% - Accent3 12" xfId="87" xr:uid="{00000000-0005-0000-0000-000033000000}"/>
    <cellStyle name="20% - Accent3 13" xfId="88" xr:uid="{00000000-0005-0000-0000-000034000000}"/>
    <cellStyle name="20% - Accent3 14" xfId="89" xr:uid="{00000000-0005-0000-0000-000035000000}"/>
    <cellStyle name="20% - Accent3 15" xfId="90" xr:uid="{00000000-0005-0000-0000-000036000000}"/>
    <cellStyle name="20% - Accent3 16" xfId="91" xr:uid="{00000000-0005-0000-0000-000037000000}"/>
    <cellStyle name="20% - Accent3 2" xfId="92" xr:uid="{00000000-0005-0000-0000-000038000000}"/>
    <cellStyle name="20% - Accent3 3" xfId="93" xr:uid="{00000000-0005-0000-0000-000039000000}"/>
    <cellStyle name="20% - Accent3 4" xfId="94" xr:uid="{00000000-0005-0000-0000-00003A000000}"/>
    <cellStyle name="20% - Accent3 5" xfId="95" xr:uid="{00000000-0005-0000-0000-00003B000000}"/>
    <cellStyle name="20% - Accent3 6" xfId="96" xr:uid="{00000000-0005-0000-0000-00003C000000}"/>
    <cellStyle name="20% - Accent3 7" xfId="97" xr:uid="{00000000-0005-0000-0000-00003D000000}"/>
    <cellStyle name="20% - Accent3 8" xfId="98" xr:uid="{00000000-0005-0000-0000-00003E000000}"/>
    <cellStyle name="20% - Accent3 9" xfId="99" xr:uid="{00000000-0005-0000-0000-00003F000000}"/>
    <cellStyle name="20% - Accent4 10" xfId="100" xr:uid="{00000000-0005-0000-0000-000040000000}"/>
    <cellStyle name="20% - Accent4 11" xfId="101" xr:uid="{00000000-0005-0000-0000-000041000000}"/>
    <cellStyle name="20% - Accent4 12" xfId="102" xr:uid="{00000000-0005-0000-0000-000042000000}"/>
    <cellStyle name="20% - Accent4 13" xfId="103" xr:uid="{00000000-0005-0000-0000-000043000000}"/>
    <cellStyle name="20% - Accent4 14" xfId="104" xr:uid="{00000000-0005-0000-0000-000044000000}"/>
    <cellStyle name="20% - Accent4 15" xfId="105" xr:uid="{00000000-0005-0000-0000-000045000000}"/>
    <cellStyle name="20% - Accent4 16" xfId="106" xr:uid="{00000000-0005-0000-0000-000046000000}"/>
    <cellStyle name="20% - Accent4 2" xfId="107" xr:uid="{00000000-0005-0000-0000-000047000000}"/>
    <cellStyle name="20% - Accent4 3" xfId="108" xr:uid="{00000000-0005-0000-0000-000048000000}"/>
    <cellStyle name="20% - Accent4 4" xfId="109" xr:uid="{00000000-0005-0000-0000-000049000000}"/>
    <cellStyle name="20% - Accent4 5" xfId="110" xr:uid="{00000000-0005-0000-0000-00004A000000}"/>
    <cellStyle name="20% - Accent4 6" xfId="111" xr:uid="{00000000-0005-0000-0000-00004B000000}"/>
    <cellStyle name="20% - Accent4 7" xfId="112" xr:uid="{00000000-0005-0000-0000-00004C000000}"/>
    <cellStyle name="20% - Accent4 8" xfId="113" xr:uid="{00000000-0005-0000-0000-00004D000000}"/>
    <cellStyle name="20% - Accent4 9" xfId="114" xr:uid="{00000000-0005-0000-0000-00004E000000}"/>
    <cellStyle name="20% - Accent5 10" xfId="115" xr:uid="{00000000-0005-0000-0000-00004F000000}"/>
    <cellStyle name="20% - Accent5 11" xfId="116" xr:uid="{00000000-0005-0000-0000-000050000000}"/>
    <cellStyle name="20% - Accent5 12" xfId="117" xr:uid="{00000000-0005-0000-0000-000051000000}"/>
    <cellStyle name="20% - Accent5 13" xfId="118" xr:uid="{00000000-0005-0000-0000-000052000000}"/>
    <cellStyle name="20% - Accent5 14" xfId="119" xr:uid="{00000000-0005-0000-0000-000053000000}"/>
    <cellStyle name="20% - Accent5 15" xfId="120" xr:uid="{00000000-0005-0000-0000-000054000000}"/>
    <cellStyle name="20% - Accent5 16" xfId="121" xr:uid="{00000000-0005-0000-0000-000055000000}"/>
    <cellStyle name="20% - Accent5 2" xfId="122" xr:uid="{00000000-0005-0000-0000-000056000000}"/>
    <cellStyle name="20% - Accent5 3" xfId="123" xr:uid="{00000000-0005-0000-0000-000057000000}"/>
    <cellStyle name="20% - Accent5 4" xfId="124" xr:uid="{00000000-0005-0000-0000-000058000000}"/>
    <cellStyle name="20% - Accent5 5" xfId="125" xr:uid="{00000000-0005-0000-0000-000059000000}"/>
    <cellStyle name="20% - Accent5 6" xfId="126" xr:uid="{00000000-0005-0000-0000-00005A000000}"/>
    <cellStyle name="20% - Accent5 7" xfId="127" xr:uid="{00000000-0005-0000-0000-00005B000000}"/>
    <cellStyle name="20% - Accent5 8" xfId="128" xr:uid="{00000000-0005-0000-0000-00005C000000}"/>
    <cellStyle name="20% - Accent5 9" xfId="129" xr:uid="{00000000-0005-0000-0000-00005D000000}"/>
    <cellStyle name="20% - Accent6 10" xfId="130" xr:uid="{00000000-0005-0000-0000-00005E000000}"/>
    <cellStyle name="20% - Accent6 11" xfId="131" xr:uid="{00000000-0005-0000-0000-00005F000000}"/>
    <cellStyle name="20% - Accent6 12" xfId="132" xr:uid="{00000000-0005-0000-0000-000060000000}"/>
    <cellStyle name="20% - Accent6 13" xfId="133" xr:uid="{00000000-0005-0000-0000-000061000000}"/>
    <cellStyle name="20% - Accent6 14" xfId="134" xr:uid="{00000000-0005-0000-0000-000062000000}"/>
    <cellStyle name="20% - Accent6 15" xfId="135" xr:uid="{00000000-0005-0000-0000-000063000000}"/>
    <cellStyle name="20% - Accent6 16" xfId="136" xr:uid="{00000000-0005-0000-0000-000064000000}"/>
    <cellStyle name="20% - Accent6 2" xfId="137" xr:uid="{00000000-0005-0000-0000-000065000000}"/>
    <cellStyle name="20% - Accent6 3" xfId="138" xr:uid="{00000000-0005-0000-0000-000066000000}"/>
    <cellStyle name="20% - Accent6 4" xfId="139" xr:uid="{00000000-0005-0000-0000-000067000000}"/>
    <cellStyle name="20% - Accent6 5" xfId="140" xr:uid="{00000000-0005-0000-0000-000068000000}"/>
    <cellStyle name="20% - Accent6 6" xfId="141" xr:uid="{00000000-0005-0000-0000-000069000000}"/>
    <cellStyle name="20% - Accent6 7" xfId="142" xr:uid="{00000000-0005-0000-0000-00006A000000}"/>
    <cellStyle name="20% - Accent6 8" xfId="143" xr:uid="{00000000-0005-0000-0000-00006B000000}"/>
    <cellStyle name="20% - Accent6 9" xfId="144" xr:uid="{00000000-0005-0000-0000-00006C000000}"/>
    <cellStyle name="20% - Akzent1" xfId="145" xr:uid="{00000000-0005-0000-0000-00006D000000}"/>
    <cellStyle name="20% - Akzent1 2" xfId="146" xr:uid="{00000000-0005-0000-0000-00006E000000}"/>
    <cellStyle name="20% - Akzent2" xfId="147" xr:uid="{00000000-0005-0000-0000-00006F000000}"/>
    <cellStyle name="20% - Akzent2 2" xfId="148" xr:uid="{00000000-0005-0000-0000-000070000000}"/>
    <cellStyle name="20% - Akzent3" xfId="149" xr:uid="{00000000-0005-0000-0000-000071000000}"/>
    <cellStyle name="20% - Akzent3 2" xfId="150" xr:uid="{00000000-0005-0000-0000-000072000000}"/>
    <cellStyle name="20% - Akzent4" xfId="151" xr:uid="{00000000-0005-0000-0000-000073000000}"/>
    <cellStyle name="20% - Akzent4 2" xfId="152" xr:uid="{00000000-0005-0000-0000-000074000000}"/>
    <cellStyle name="20% - Akzent5" xfId="153" xr:uid="{00000000-0005-0000-0000-000075000000}"/>
    <cellStyle name="20% - Akzent5 2" xfId="154" xr:uid="{00000000-0005-0000-0000-000076000000}"/>
    <cellStyle name="20% - Akzent6" xfId="155" xr:uid="{00000000-0005-0000-0000-000077000000}"/>
    <cellStyle name="20% - Akzent6 2" xfId="156" xr:uid="{00000000-0005-0000-0000-000078000000}"/>
    <cellStyle name="20% - Isticanje1 2" xfId="157" xr:uid="{00000000-0005-0000-0000-000079000000}"/>
    <cellStyle name="20% - Isticanje1 2 2" xfId="158" xr:uid="{00000000-0005-0000-0000-00007A000000}"/>
    <cellStyle name="20% - Isticanje1 2 3" xfId="159" xr:uid="{00000000-0005-0000-0000-00007B000000}"/>
    <cellStyle name="20% - Isticanje1 3" xfId="160" xr:uid="{00000000-0005-0000-0000-00007C000000}"/>
    <cellStyle name="20% - Isticanje1 4" xfId="161" xr:uid="{00000000-0005-0000-0000-00007D000000}"/>
    <cellStyle name="20% - Isticanje1 5" xfId="162" xr:uid="{00000000-0005-0000-0000-00007E000000}"/>
    <cellStyle name="20% - Isticanje1 6" xfId="163" xr:uid="{00000000-0005-0000-0000-00007F000000}"/>
    <cellStyle name="20% - Isticanje2 2" xfId="164" xr:uid="{00000000-0005-0000-0000-000080000000}"/>
    <cellStyle name="20% - Isticanje2 2 2" xfId="165" xr:uid="{00000000-0005-0000-0000-000081000000}"/>
    <cellStyle name="20% - Isticanje2 2 3" xfId="166" xr:uid="{00000000-0005-0000-0000-000082000000}"/>
    <cellStyle name="20% - Isticanje2 3" xfId="167" xr:uid="{00000000-0005-0000-0000-000083000000}"/>
    <cellStyle name="20% - Isticanje2 4" xfId="168" xr:uid="{00000000-0005-0000-0000-000084000000}"/>
    <cellStyle name="20% - Isticanje2 5" xfId="169" xr:uid="{00000000-0005-0000-0000-000085000000}"/>
    <cellStyle name="20% - Isticanje2 6" xfId="170" xr:uid="{00000000-0005-0000-0000-000086000000}"/>
    <cellStyle name="20% - Isticanje3 2" xfId="171" xr:uid="{00000000-0005-0000-0000-000087000000}"/>
    <cellStyle name="20% - Isticanje3 2 2" xfId="172" xr:uid="{00000000-0005-0000-0000-000088000000}"/>
    <cellStyle name="20% - Isticanje3 2 3" xfId="173" xr:uid="{00000000-0005-0000-0000-000089000000}"/>
    <cellStyle name="20% - Isticanje3 3" xfId="174" xr:uid="{00000000-0005-0000-0000-00008A000000}"/>
    <cellStyle name="20% - Isticanje3 4" xfId="175" xr:uid="{00000000-0005-0000-0000-00008B000000}"/>
    <cellStyle name="20% - Isticanje3 5" xfId="176" xr:uid="{00000000-0005-0000-0000-00008C000000}"/>
    <cellStyle name="20% - Isticanje3 6" xfId="177" xr:uid="{00000000-0005-0000-0000-00008D000000}"/>
    <cellStyle name="20% - Isticanje4 2" xfId="178" xr:uid="{00000000-0005-0000-0000-00008E000000}"/>
    <cellStyle name="20% - Isticanje4 2 2" xfId="179" xr:uid="{00000000-0005-0000-0000-00008F000000}"/>
    <cellStyle name="20% - Isticanje4 2 3" xfId="180" xr:uid="{00000000-0005-0000-0000-000090000000}"/>
    <cellStyle name="20% - Isticanje4 3" xfId="181" xr:uid="{00000000-0005-0000-0000-000091000000}"/>
    <cellStyle name="20% - Isticanje4 4" xfId="182" xr:uid="{00000000-0005-0000-0000-000092000000}"/>
    <cellStyle name="20% - Isticanje4 5" xfId="183" xr:uid="{00000000-0005-0000-0000-000093000000}"/>
    <cellStyle name="20% - Isticanje4 6" xfId="184" xr:uid="{00000000-0005-0000-0000-000094000000}"/>
    <cellStyle name="20% - Isticanje5 2" xfId="185" xr:uid="{00000000-0005-0000-0000-000095000000}"/>
    <cellStyle name="20% - Isticanje5 2 2" xfId="186" xr:uid="{00000000-0005-0000-0000-000096000000}"/>
    <cellStyle name="20% - Isticanje5 3" xfId="187" xr:uid="{00000000-0005-0000-0000-000097000000}"/>
    <cellStyle name="20% - Isticanje5 4" xfId="188" xr:uid="{00000000-0005-0000-0000-000098000000}"/>
    <cellStyle name="20% - Isticanje5 5" xfId="189" xr:uid="{00000000-0005-0000-0000-000099000000}"/>
    <cellStyle name="20% - Isticanje5 6" xfId="190" xr:uid="{00000000-0005-0000-0000-00009A000000}"/>
    <cellStyle name="20% - Isticanje6 2" xfId="191" xr:uid="{00000000-0005-0000-0000-00009B000000}"/>
    <cellStyle name="20% - Isticanje6 2 2" xfId="192" xr:uid="{00000000-0005-0000-0000-00009C000000}"/>
    <cellStyle name="20% - Isticanje6 2 3" xfId="193" xr:uid="{00000000-0005-0000-0000-00009D000000}"/>
    <cellStyle name="20% - Isticanje6 3" xfId="194" xr:uid="{00000000-0005-0000-0000-00009E000000}"/>
    <cellStyle name="20% - Isticanje6 4" xfId="195" xr:uid="{00000000-0005-0000-0000-00009F000000}"/>
    <cellStyle name="20% - Isticanje6 5" xfId="196" xr:uid="{00000000-0005-0000-0000-0000A0000000}"/>
    <cellStyle name="20% - Isticanje6 6" xfId="197" xr:uid="{00000000-0005-0000-0000-0000A1000000}"/>
    <cellStyle name="40 % – Poudarek1" xfId="198" xr:uid="{00000000-0005-0000-0000-0000A2000000}"/>
    <cellStyle name="40 % – Poudarek2" xfId="199" xr:uid="{00000000-0005-0000-0000-0000A3000000}"/>
    <cellStyle name="40 % – Poudarek3" xfId="200" xr:uid="{00000000-0005-0000-0000-0000A4000000}"/>
    <cellStyle name="40 % – Poudarek4" xfId="201" xr:uid="{00000000-0005-0000-0000-0000A5000000}"/>
    <cellStyle name="40 % – Poudarek5" xfId="202" xr:uid="{00000000-0005-0000-0000-0000A6000000}"/>
    <cellStyle name="40 % – Poudarek6" xfId="203" xr:uid="{00000000-0005-0000-0000-0000A7000000}"/>
    <cellStyle name="40 % - Accent1" xfId="204" xr:uid="{00000000-0005-0000-0000-0000A8000000}"/>
    <cellStyle name="40 % - Accent2" xfId="205" xr:uid="{00000000-0005-0000-0000-0000A9000000}"/>
    <cellStyle name="40 % - Accent3" xfId="206" xr:uid="{00000000-0005-0000-0000-0000AA000000}"/>
    <cellStyle name="40 % - Accent4" xfId="207" xr:uid="{00000000-0005-0000-0000-0000AB000000}"/>
    <cellStyle name="40 % - Accent5" xfId="208" xr:uid="{00000000-0005-0000-0000-0000AC000000}"/>
    <cellStyle name="40 % - Accent6" xfId="209" xr:uid="{00000000-0005-0000-0000-0000AD000000}"/>
    <cellStyle name="40% - Accent1" xfId="34" builtinId="31" hidden="1"/>
    <cellStyle name="40% - Accent1" xfId="2048" builtinId="31" hidden="1"/>
    <cellStyle name="40% - Accent1 10" xfId="210" xr:uid="{00000000-0005-0000-0000-0000B0000000}"/>
    <cellStyle name="40% - Accent1 11" xfId="211" xr:uid="{00000000-0005-0000-0000-0000B1000000}"/>
    <cellStyle name="40% - Accent1 12" xfId="212" xr:uid="{00000000-0005-0000-0000-0000B2000000}"/>
    <cellStyle name="40% - Accent1 13" xfId="213" xr:uid="{00000000-0005-0000-0000-0000B3000000}"/>
    <cellStyle name="40% - Accent1 14" xfId="214" xr:uid="{00000000-0005-0000-0000-0000B4000000}"/>
    <cellStyle name="40% - Accent1 15" xfId="215" xr:uid="{00000000-0005-0000-0000-0000B5000000}"/>
    <cellStyle name="40% - Accent1 16" xfId="216" xr:uid="{00000000-0005-0000-0000-0000B6000000}"/>
    <cellStyle name="40% - Accent1 2" xfId="217" xr:uid="{00000000-0005-0000-0000-0000B7000000}"/>
    <cellStyle name="40% - Accent1 3" xfId="218" xr:uid="{00000000-0005-0000-0000-0000B8000000}"/>
    <cellStyle name="40% - Accent1 4" xfId="219" xr:uid="{00000000-0005-0000-0000-0000B9000000}"/>
    <cellStyle name="40% - Accent1 5" xfId="220" xr:uid="{00000000-0005-0000-0000-0000BA000000}"/>
    <cellStyle name="40% - Accent1 6" xfId="221" xr:uid="{00000000-0005-0000-0000-0000BB000000}"/>
    <cellStyle name="40% - Accent1 7" xfId="222" xr:uid="{00000000-0005-0000-0000-0000BC000000}"/>
    <cellStyle name="40% - Accent1 8" xfId="223" xr:uid="{00000000-0005-0000-0000-0000BD000000}"/>
    <cellStyle name="40% - Accent1 9" xfId="224" xr:uid="{00000000-0005-0000-0000-0000BE000000}"/>
    <cellStyle name="40% - Accent2 10" xfId="225" xr:uid="{00000000-0005-0000-0000-0000BF000000}"/>
    <cellStyle name="40% - Accent2 11" xfId="226" xr:uid="{00000000-0005-0000-0000-0000C0000000}"/>
    <cellStyle name="40% - Accent2 12" xfId="227" xr:uid="{00000000-0005-0000-0000-0000C1000000}"/>
    <cellStyle name="40% - Accent2 13" xfId="228" xr:uid="{00000000-0005-0000-0000-0000C2000000}"/>
    <cellStyle name="40% - Accent2 14" xfId="229" xr:uid="{00000000-0005-0000-0000-0000C3000000}"/>
    <cellStyle name="40% - Accent2 15" xfId="230" xr:uid="{00000000-0005-0000-0000-0000C4000000}"/>
    <cellStyle name="40% - Accent2 16" xfId="231" xr:uid="{00000000-0005-0000-0000-0000C5000000}"/>
    <cellStyle name="40% - Accent2 2" xfId="232" xr:uid="{00000000-0005-0000-0000-0000C6000000}"/>
    <cellStyle name="40% - Accent2 3" xfId="233" xr:uid="{00000000-0005-0000-0000-0000C7000000}"/>
    <cellStyle name="40% - Accent2 4" xfId="234" xr:uid="{00000000-0005-0000-0000-0000C8000000}"/>
    <cellStyle name="40% - Accent2 5" xfId="235" xr:uid="{00000000-0005-0000-0000-0000C9000000}"/>
    <cellStyle name="40% - Accent2 6" xfId="236" xr:uid="{00000000-0005-0000-0000-0000CA000000}"/>
    <cellStyle name="40% - Accent2 7" xfId="237" xr:uid="{00000000-0005-0000-0000-0000CB000000}"/>
    <cellStyle name="40% - Accent2 8" xfId="238" xr:uid="{00000000-0005-0000-0000-0000CC000000}"/>
    <cellStyle name="40% - Accent2 9" xfId="239" xr:uid="{00000000-0005-0000-0000-0000CD000000}"/>
    <cellStyle name="40% - Accent3 10" xfId="240" xr:uid="{00000000-0005-0000-0000-0000CE000000}"/>
    <cellStyle name="40% - Accent3 11" xfId="241" xr:uid="{00000000-0005-0000-0000-0000CF000000}"/>
    <cellStyle name="40% - Accent3 12" xfId="242" xr:uid="{00000000-0005-0000-0000-0000D0000000}"/>
    <cellStyle name="40% - Accent3 13" xfId="243" xr:uid="{00000000-0005-0000-0000-0000D1000000}"/>
    <cellStyle name="40% - Accent3 14" xfId="244" xr:uid="{00000000-0005-0000-0000-0000D2000000}"/>
    <cellStyle name="40% - Accent3 15" xfId="245" xr:uid="{00000000-0005-0000-0000-0000D3000000}"/>
    <cellStyle name="40% - Accent3 16" xfId="246" xr:uid="{00000000-0005-0000-0000-0000D4000000}"/>
    <cellStyle name="40% - Accent3 2" xfId="247" xr:uid="{00000000-0005-0000-0000-0000D5000000}"/>
    <cellStyle name="40% - Accent3 3" xfId="248" xr:uid="{00000000-0005-0000-0000-0000D6000000}"/>
    <cellStyle name="40% - Accent3 4" xfId="249" xr:uid="{00000000-0005-0000-0000-0000D7000000}"/>
    <cellStyle name="40% - Accent3 5" xfId="250" xr:uid="{00000000-0005-0000-0000-0000D8000000}"/>
    <cellStyle name="40% - Accent3 6" xfId="251" xr:uid="{00000000-0005-0000-0000-0000D9000000}"/>
    <cellStyle name="40% - Accent3 7" xfId="252" xr:uid="{00000000-0005-0000-0000-0000DA000000}"/>
    <cellStyle name="40% - Accent3 8" xfId="253" xr:uid="{00000000-0005-0000-0000-0000DB000000}"/>
    <cellStyle name="40% - Accent3 9" xfId="254" xr:uid="{00000000-0005-0000-0000-0000DC000000}"/>
    <cellStyle name="40% - Accent4 10" xfId="255" xr:uid="{00000000-0005-0000-0000-0000DD000000}"/>
    <cellStyle name="40% - Accent4 11" xfId="256" xr:uid="{00000000-0005-0000-0000-0000DE000000}"/>
    <cellStyle name="40% - Accent4 12" xfId="257" xr:uid="{00000000-0005-0000-0000-0000DF000000}"/>
    <cellStyle name="40% - Accent4 13" xfId="258" xr:uid="{00000000-0005-0000-0000-0000E0000000}"/>
    <cellStyle name="40% - Accent4 14" xfId="259" xr:uid="{00000000-0005-0000-0000-0000E1000000}"/>
    <cellStyle name="40% - Accent4 15" xfId="260" xr:uid="{00000000-0005-0000-0000-0000E2000000}"/>
    <cellStyle name="40% - Accent4 16" xfId="261" xr:uid="{00000000-0005-0000-0000-0000E3000000}"/>
    <cellStyle name="40% - Accent4 2" xfId="262" xr:uid="{00000000-0005-0000-0000-0000E4000000}"/>
    <cellStyle name="40% - Accent4 3" xfId="263" xr:uid="{00000000-0005-0000-0000-0000E5000000}"/>
    <cellStyle name="40% - Accent4 4" xfId="264" xr:uid="{00000000-0005-0000-0000-0000E6000000}"/>
    <cellStyle name="40% - Accent4 5" xfId="265" xr:uid="{00000000-0005-0000-0000-0000E7000000}"/>
    <cellStyle name="40% - Accent4 6" xfId="266" xr:uid="{00000000-0005-0000-0000-0000E8000000}"/>
    <cellStyle name="40% - Accent4 7" xfId="267" xr:uid="{00000000-0005-0000-0000-0000E9000000}"/>
    <cellStyle name="40% - Accent4 8" xfId="268" xr:uid="{00000000-0005-0000-0000-0000EA000000}"/>
    <cellStyle name="40% - Accent4 9" xfId="269" xr:uid="{00000000-0005-0000-0000-0000EB000000}"/>
    <cellStyle name="40% - Accent5 10" xfId="270" xr:uid="{00000000-0005-0000-0000-0000EC000000}"/>
    <cellStyle name="40% - Accent5 11" xfId="271" xr:uid="{00000000-0005-0000-0000-0000ED000000}"/>
    <cellStyle name="40% - Accent5 12" xfId="272" xr:uid="{00000000-0005-0000-0000-0000EE000000}"/>
    <cellStyle name="40% - Accent5 13" xfId="273" xr:uid="{00000000-0005-0000-0000-0000EF000000}"/>
    <cellStyle name="40% - Accent5 14" xfId="274" xr:uid="{00000000-0005-0000-0000-0000F0000000}"/>
    <cellStyle name="40% - Accent5 15" xfId="275" xr:uid="{00000000-0005-0000-0000-0000F1000000}"/>
    <cellStyle name="40% - Accent5 16" xfId="276" xr:uid="{00000000-0005-0000-0000-0000F2000000}"/>
    <cellStyle name="40% - Accent5 2" xfId="277" xr:uid="{00000000-0005-0000-0000-0000F3000000}"/>
    <cellStyle name="40% - Accent5 3" xfId="278" xr:uid="{00000000-0005-0000-0000-0000F4000000}"/>
    <cellStyle name="40% - Accent5 4" xfId="279" xr:uid="{00000000-0005-0000-0000-0000F5000000}"/>
    <cellStyle name="40% - Accent5 5" xfId="280" xr:uid="{00000000-0005-0000-0000-0000F6000000}"/>
    <cellStyle name="40% - Accent5 6" xfId="281" xr:uid="{00000000-0005-0000-0000-0000F7000000}"/>
    <cellStyle name="40% - Accent5 7" xfId="282" xr:uid="{00000000-0005-0000-0000-0000F8000000}"/>
    <cellStyle name="40% - Accent5 8" xfId="283" xr:uid="{00000000-0005-0000-0000-0000F9000000}"/>
    <cellStyle name="40% - Accent5 9" xfId="284" xr:uid="{00000000-0005-0000-0000-0000FA000000}"/>
    <cellStyle name="40% - Accent6 10" xfId="285" xr:uid="{00000000-0005-0000-0000-0000FB000000}"/>
    <cellStyle name="40% - Accent6 11" xfId="286" xr:uid="{00000000-0005-0000-0000-0000FC000000}"/>
    <cellStyle name="40% - Accent6 12" xfId="287" xr:uid="{00000000-0005-0000-0000-0000FD000000}"/>
    <cellStyle name="40% - Accent6 13" xfId="288" xr:uid="{00000000-0005-0000-0000-0000FE000000}"/>
    <cellStyle name="40% - Accent6 14" xfId="289" xr:uid="{00000000-0005-0000-0000-0000FF000000}"/>
    <cellStyle name="40% - Accent6 15" xfId="290" xr:uid="{00000000-0005-0000-0000-000000010000}"/>
    <cellStyle name="40% - Accent6 16" xfId="291" xr:uid="{00000000-0005-0000-0000-000001010000}"/>
    <cellStyle name="40% - Accent6 2" xfId="292" xr:uid="{00000000-0005-0000-0000-000002010000}"/>
    <cellStyle name="40% - Accent6 3" xfId="293" xr:uid="{00000000-0005-0000-0000-000003010000}"/>
    <cellStyle name="40% - Accent6 4" xfId="294" xr:uid="{00000000-0005-0000-0000-000004010000}"/>
    <cellStyle name="40% - Accent6 5" xfId="295" xr:uid="{00000000-0005-0000-0000-000005010000}"/>
    <cellStyle name="40% - Accent6 6" xfId="296" xr:uid="{00000000-0005-0000-0000-000006010000}"/>
    <cellStyle name="40% - Accent6 7" xfId="297" xr:uid="{00000000-0005-0000-0000-000007010000}"/>
    <cellStyle name="40% - Accent6 8" xfId="298" xr:uid="{00000000-0005-0000-0000-000008010000}"/>
    <cellStyle name="40% - Accent6 9" xfId="299" xr:uid="{00000000-0005-0000-0000-000009010000}"/>
    <cellStyle name="40% - Akzent1" xfId="300" xr:uid="{00000000-0005-0000-0000-00000A010000}"/>
    <cellStyle name="40% - Akzent1 2" xfId="301" xr:uid="{00000000-0005-0000-0000-00000B010000}"/>
    <cellStyle name="40% - Akzent2" xfId="302" xr:uid="{00000000-0005-0000-0000-00000C010000}"/>
    <cellStyle name="40% - Akzent2 2" xfId="303" xr:uid="{00000000-0005-0000-0000-00000D010000}"/>
    <cellStyle name="40% - Akzent3" xfId="304" xr:uid="{00000000-0005-0000-0000-00000E010000}"/>
    <cellStyle name="40% - Akzent3 2" xfId="305" xr:uid="{00000000-0005-0000-0000-00000F010000}"/>
    <cellStyle name="40% - Akzent4" xfId="306" xr:uid="{00000000-0005-0000-0000-000010010000}"/>
    <cellStyle name="40% - Akzent4 2" xfId="307" xr:uid="{00000000-0005-0000-0000-000011010000}"/>
    <cellStyle name="40% - Akzent5" xfId="308" xr:uid="{00000000-0005-0000-0000-000012010000}"/>
    <cellStyle name="40% - Akzent5 2" xfId="309" xr:uid="{00000000-0005-0000-0000-000013010000}"/>
    <cellStyle name="40% - Akzent6" xfId="310" xr:uid="{00000000-0005-0000-0000-000014010000}"/>
    <cellStyle name="40% - Akzent6 2" xfId="311" xr:uid="{00000000-0005-0000-0000-000015010000}"/>
    <cellStyle name="40% - Isticanje1" xfId="312" xr:uid="{00000000-0005-0000-0000-000016010000}"/>
    <cellStyle name="40% - Isticanje1 2" xfId="313" xr:uid="{00000000-0005-0000-0000-000017010000}"/>
    <cellStyle name="40% - Isticanje1 3" xfId="314" xr:uid="{00000000-0005-0000-0000-000018010000}"/>
    <cellStyle name="40% - Isticanje1 4" xfId="315" xr:uid="{00000000-0005-0000-0000-000019010000}"/>
    <cellStyle name="40% - Isticanje2 2" xfId="316" xr:uid="{00000000-0005-0000-0000-00001A010000}"/>
    <cellStyle name="40% - Isticanje2 2 2" xfId="317" xr:uid="{00000000-0005-0000-0000-00001B010000}"/>
    <cellStyle name="40% - Isticanje2 3" xfId="318" xr:uid="{00000000-0005-0000-0000-00001C010000}"/>
    <cellStyle name="40% - Isticanje2 4" xfId="319" xr:uid="{00000000-0005-0000-0000-00001D010000}"/>
    <cellStyle name="40% - Isticanje2 5" xfId="320" xr:uid="{00000000-0005-0000-0000-00001E010000}"/>
    <cellStyle name="40% - Isticanje2 6" xfId="321" xr:uid="{00000000-0005-0000-0000-00001F010000}"/>
    <cellStyle name="40% - Isticanje3 2" xfId="322" xr:uid="{00000000-0005-0000-0000-000020010000}"/>
    <cellStyle name="40% - Isticanje3 2 2" xfId="323" xr:uid="{00000000-0005-0000-0000-000021010000}"/>
    <cellStyle name="40% - Isticanje3 2 3" xfId="324" xr:uid="{00000000-0005-0000-0000-000022010000}"/>
    <cellStyle name="40% - Isticanje3 3" xfId="325" xr:uid="{00000000-0005-0000-0000-000023010000}"/>
    <cellStyle name="40% - Isticanje3 4" xfId="326" xr:uid="{00000000-0005-0000-0000-000024010000}"/>
    <cellStyle name="40% - Isticanje3 5" xfId="327" xr:uid="{00000000-0005-0000-0000-000025010000}"/>
    <cellStyle name="40% - Isticanje3 6" xfId="328" xr:uid="{00000000-0005-0000-0000-000026010000}"/>
    <cellStyle name="40% - Isticanje4 2" xfId="329" xr:uid="{00000000-0005-0000-0000-000027010000}"/>
    <cellStyle name="40% - Isticanje4 2 2" xfId="330" xr:uid="{00000000-0005-0000-0000-000028010000}"/>
    <cellStyle name="40% - Isticanje4 2 3" xfId="331" xr:uid="{00000000-0005-0000-0000-000029010000}"/>
    <cellStyle name="40% - Isticanje4 3" xfId="332" xr:uid="{00000000-0005-0000-0000-00002A010000}"/>
    <cellStyle name="40% - Isticanje4 4" xfId="333" xr:uid="{00000000-0005-0000-0000-00002B010000}"/>
    <cellStyle name="40% - Isticanje4 5" xfId="334" xr:uid="{00000000-0005-0000-0000-00002C010000}"/>
    <cellStyle name="40% - Isticanje4 6" xfId="335" xr:uid="{00000000-0005-0000-0000-00002D010000}"/>
    <cellStyle name="40% - Isticanje5 2" xfId="336" xr:uid="{00000000-0005-0000-0000-00002E010000}"/>
    <cellStyle name="40% - Isticanje5 2 2" xfId="337" xr:uid="{00000000-0005-0000-0000-00002F010000}"/>
    <cellStyle name="40% - Isticanje5 2 3" xfId="338" xr:uid="{00000000-0005-0000-0000-000030010000}"/>
    <cellStyle name="40% - Isticanje5 3" xfId="339" xr:uid="{00000000-0005-0000-0000-000031010000}"/>
    <cellStyle name="40% - Isticanje5 4" xfId="340" xr:uid="{00000000-0005-0000-0000-000032010000}"/>
    <cellStyle name="40% - Isticanje5 5" xfId="341" xr:uid="{00000000-0005-0000-0000-000033010000}"/>
    <cellStyle name="40% - Isticanje5 6" xfId="342" xr:uid="{00000000-0005-0000-0000-000034010000}"/>
    <cellStyle name="40% - Isticanje5 7" xfId="343" xr:uid="{00000000-0005-0000-0000-000035010000}"/>
    <cellStyle name="40% - Isticanje6 2" xfId="344" xr:uid="{00000000-0005-0000-0000-000036010000}"/>
    <cellStyle name="40% - Isticanje6 2 2" xfId="345" xr:uid="{00000000-0005-0000-0000-000037010000}"/>
    <cellStyle name="40% - Isticanje6 2 3" xfId="346" xr:uid="{00000000-0005-0000-0000-000038010000}"/>
    <cellStyle name="40% - Isticanje6 3" xfId="347" xr:uid="{00000000-0005-0000-0000-000039010000}"/>
    <cellStyle name="40% - Isticanje6 4" xfId="348" xr:uid="{00000000-0005-0000-0000-00003A010000}"/>
    <cellStyle name="40% - Isticanje6 5" xfId="349" xr:uid="{00000000-0005-0000-0000-00003B010000}"/>
    <cellStyle name="40% - Isticanje6 6" xfId="350" xr:uid="{00000000-0005-0000-0000-00003C010000}"/>
    <cellStyle name="40% - Naglasak1 2" xfId="351" xr:uid="{00000000-0005-0000-0000-00003D010000}"/>
    <cellStyle name="40% - Naglasak1 2 2" xfId="352" xr:uid="{00000000-0005-0000-0000-00003E010000}"/>
    <cellStyle name="40% - Naglasak1 3" xfId="353" xr:uid="{00000000-0005-0000-0000-00003F010000}"/>
    <cellStyle name="40% - Naglasak1 4" xfId="354" xr:uid="{00000000-0005-0000-0000-000040010000}"/>
    <cellStyle name="40% - Naglasak1 5" xfId="355" xr:uid="{00000000-0005-0000-0000-000041010000}"/>
    <cellStyle name="60 % – Poudarek1" xfId="356" xr:uid="{00000000-0005-0000-0000-000042010000}"/>
    <cellStyle name="60 % – Poudarek2" xfId="357" xr:uid="{00000000-0005-0000-0000-000043010000}"/>
    <cellStyle name="60 % – Poudarek3" xfId="358" xr:uid="{00000000-0005-0000-0000-000044010000}"/>
    <cellStyle name="60 % – Poudarek4" xfId="359" xr:uid="{00000000-0005-0000-0000-000045010000}"/>
    <cellStyle name="60 % – Poudarek5" xfId="360" xr:uid="{00000000-0005-0000-0000-000046010000}"/>
    <cellStyle name="60 % – Poudarek6" xfId="361" xr:uid="{00000000-0005-0000-0000-000047010000}"/>
    <cellStyle name="60 % - Accent1" xfId="362" xr:uid="{00000000-0005-0000-0000-000048010000}"/>
    <cellStyle name="60 % - Accent2" xfId="363" xr:uid="{00000000-0005-0000-0000-000049010000}"/>
    <cellStyle name="60 % - Accent3" xfId="364" xr:uid="{00000000-0005-0000-0000-00004A010000}"/>
    <cellStyle name="60 % - Accent4" xfId="365" xr:uid="{00000000-0005-0000-0000-00004B010000}"/>
    <cellStyle name="60 % - Accent5" xfId="366" xr:uid="{00000000-0005-0000-0000-00004C010000}"/>
    <cellStyle name="60 % - Accent6" xfId="367" xr:uid="{00000000-0005-0000-0000-00004D010000}"/>
    <cellStyle name="60% - Accent1 10" xfId="368" xr:uid="{00000000-0005-0000-0000-00004E010000}"/>
    <cellStyle name="60% - Accent1 11" xfId="369" xr:uid="{00000000-0005-0000-0000-00004F010000}"/>
    <cellStyle name="60% - Accent1 12" xfId="370" xr:uid="{00000000-0005-0000-0000-000050010000}"/>
    <cellStyle name="60% - Accent1 13" xfId="371" xr:uid="{00000000-0005-0000-0000-000051010000}"/>
    <cellStyle name="60% - Accent1 14" xfId="372" xr:uid="{00000000-0005-0000-0000-000052010000}"/>
    <cellStyle name="60% - Accent1 2" xfId="373" xr:uid="{00000000-0005-0000-0000-000053010000}"/>
    <cellStyle name="60% - Accent1 3" xfId="374" xr:uid="{00000000-0005-0000-0000-000054010000}"/>
    <cellStyle name="60% - Accent1 4" xfId="375" xr:uid="{00000000-0005-0000-0000-000055010000}"/>
    <cellStyle name="60% - Accent1 5" xfId="376" xr:uid="{00000000-0005-0000-0000-000056010000}"/>
    <cellStyle name="60% - Accent1 6" xfId="377" xr:uid="{00000000-0005-0000-0000-000057010000}"/>
    <cellStyle name="60% - Accent1 7" xfId="378" xr:uid="{00000000-0005-0000-0000-000058010000}"/>
    <cellStyle name="60% - Accent1 8" xfId="379" xr:uid="{00000000-0005-0000-0000-000059010000}"/>
    <cellStyle name="60% - Accent1 9" xfId="380" xr:uid="{00000000-0005-0000-0000-00005A010000}"/>
    <cellStyle name="60% - Accent2 10" xfId="381" xr:uid="{00000000-0005-0000-0000-00005B010000}"/>
    <cellStyle name="60% - Accent2 11" xfId="382" xr:uid="{00000000-0005-0000-0000-00005C010000}"/>
    <cellStyle name="60% - Accent2 12" xfId="383" xr:uid="{00000000-0005-0000-0000-00005D010000}"/>
    <cellStyle name="60% - Accent2 13" xfId="384" xr:uid="{00000000-0005-0000-0000-00005E010000}"/>
    <cellStyle name="60% - Accent2 14" xfId="385" xr:uid="{00000000-0005-0000-0000-00005F010000}"/>
    <cellStyle name="60% - Accent2 2" xfId="386" xr:uid="{00000000-0005-0000-0000-000060010000}"/>
    <cellStyle name="60% - Accent2 3" xfId="387" xr:uid="{00000000-0005-0000-0000-000061010000}"/>
    <cellStyle name="60% - Accent2 4" xfId="388" xr:uid="{00000000-0005-0000-0000-000062010000}"/>
    <cellStyle name="60% - Accent2 5" xfId="389" xr:uid="{00000000-0005-0000-0000-000063010000}"/>
    <cellStyle name="60% - Accent2 6" xfId="390" xr:uid="{00000000-0005-0000-0000-000064010000}"/>
    <cellStyle name="60% - Accent2 7" xfId="391" xr:uid="{00000000-0005-0000-0000-000065010000}"/>
    <cellStyle name="60% - Accent2 8" xfId="392" xr:uid="{00000000-0005-0000-0000-000066010000}"/>
    <cellStyle name="60% - Accent2 9" xfId="393" xr:uid="{00000000-0005-0000-0000-000067010000}"/>
    <cellStyle name="60% - Accent3 10" xfId="394" xr:uid="{00000000-0005-0000-0000-000068010000}"/>
    <cellStyle name="60% - Accent3 11" xfId="395" xr:uid="{00000000-0005-0000-0000-000069010000}"/>
    <cellStyle name="60% - Accent3 12" xfId="396" xr:uid="{00000000-0005-0000-0000-00006A010000}"/>
    <cellStyle name="60% - Accent3 13" xfId="397" xr:uid="{00000000-0005-0000-0000-00006B010000}"/>
    <cellStyle name="60% - Accent3 14" xfId="398" xr:uid="{00000000-0005-0000-0000-00006C010000}"/>
    <cellStyle name="60% - Accent3 2" xfId="399" xr:uid="{00000000-0005-0000-0000-00006D010000}"/>
    <cellStyle name="60% - Accent3 3" xfId="400" xr:uid="{00000000-0005-0000-0000-00006E010000}"/>
    <cellStyle name="60% - Accent3 4" xfId="401" xr:uid="{00000000-0005-0000-0000-00006F010000}"/>
    <cellStyle name="60% - Accent3 5" xfId="402" xr:uid="{00000000-0005-0000-0000-000070010000}"/>
    <cellStyle name="60% - Accent3 6" xfId="403" xr:uid="{00000000-0005-0000-0000-000071010000}"/>
    <cellStyle name="60% - Accent3 7" xfId="404" xr:uid="{00000000-0005-0000-0000-000072010000}"/>
    <cellStyle name="60% - Accent3 8" xfId="405" xr:uid="{00000000-0005-0000-0000-000073010000}"/>
    <cellStyle name="60% - Accent3 9" xfId="406" xr:uid="{00000000-0005-0000-0000-000074010000}"/>
    <cellStyle name="60% - Accent4 10" xfId="407" xr:uid="{00000000-0005-0000-0000-000075010000}"/>
    <cellStyle name="60% - Accent4 11" xfId="408" xr:uid="{00000000-0005-0000-0000-000076010000}"/>
    <cellStyle name="60% - Accent4 12" xfId="409" xr:uid="{00000000-0005-0000-0000-000077010000}"/>
    <cellStyle name="60% - Accent4 13" xfId="410" xr:uid="{00000000-0005-0000-0000-000078010000}"/>
    <cellStyle name="60% - Accent4 14" xfId="411" xr:uid="{00000000-0005-0000-0000-000079010000}"/>
    <cellStyle name="60% - Accent4 2" xfId="412" xr:uid="{00000000-0005-0000-0000-00007A010000}"/>
    <cellStyle name="60% - Accent4 3" xfId="413" xr:uid="{00000000-0005-0000-0000-00007B010000}"/>
    <cellStyle name="60% - Accent4 4" xfId="414" xr:uid="{00000000-0005-0000-0000-00007C010000}"/>
    <cellStyle name="60% - Accent4 5" xfId="415" xr:uid="{00000000-0005-0000-0000-00007D010000}"/>
    <cellStyle name="60% - Accent4 6" xfId="416" xr:uid="{00000000-0005-0000-0000-00007E010000}"/>
    <cellStyle name="60% - Accent4 7" xfId="417" xr:uid="{00000000-0005-0000-0000-00007F010000}"/>
    <cellStyle name="60% - Accent4 8" xfId="418" xr:uid="{00000000-0005-0000-0000-000080010000}"/>
    <cellStyle name="60% - Accent4 9" xfId="419" xr:uid="{00000000-0005-0000-0000-000081010000}"/>
    <cellStyle name="60% - Accent5 10" xfId="420" xr:uid="{00000000-0005-0000-0000-000082010000}"/>
    <cellStyle name="60% - Accent5 11" xfId="421" xr:uid="{00000000-0005-0000-0000-000083010000}"/>
    <cellStyle name="60% - Accent5 12" xfId="422" xr:uid="{00000000-0005-0000-0000-000084010000}"/>
    <cellStyle name="60% - Accent5 13" xfId="423" xr:uid="{00000000-0005-0000-0000-000085010000}"/>
    <cellStyle name="60% - Accent5 14" xfId="424" xr:uid="{00000000-0005-0000-0000-000086010000}"/>
    <cellStyle name="60% - Accent5 2" xfId="425" xr:uid="{00000000-0005-0000-0000-000087010000}"/>
    <cellStyle name="60% - Accent5 3" xfId="426" xr:uid="{00000000-0005-0000-0000-000088010000}"/>
    <cellStyle name="60% - Accent5 4" xfId="427" xr:uid="{00000000-0005-0000-0000-000089010000}"/>
    <cellStyle name="60% - Accent5 5" xfId="428" xr:uid="{00000000-0005-0000-0000-00008A010000}"/>
    <cellStyle name="60% - Accent5 6" xfId="429" xr:uid="{00000000-0005-0000-0000-00008B010000}"/>
    <cellStyle name="60% - Accent5 7" xfId="430" xr:uid="{00000000-0005-0000-0000-00008C010000}"/>
    <cellStyle name="60% - Accent5 8" xfId="431" xr:uid="{00000000-0005-0000-0000-00008D010000}"/>
    <cellStyle name="60% - Accent5 9" xfId="432" xr:uid="{00000000-0005-0000-0000-00008E010000}"/>
    <cellStyle name="60% - Accent6 10" xfId="433" xr:uid="{00000000-0005-0000-0000-00008F010000}"/>
    <cellStyle name="60% - Accent6 11" xfId="434" xr:uid="{00000000-0005-0000-0000-000090010000}"/>
    <cellStyle name="60% - Accent6 12" xfId="435" xr:uid="{00000000-0005-0000-0000-000091010000}"/>
    <cellStyle name="60% - Accent6 13" xfId="436" xr:uid="{00000000-0005-0000-0000-000092010000}"/>
    <cellStyle name="60% - Accent6 14" xfId="437" xr:uid="{00000000-0005-0000-0000-000093010000}"/>
    <cellStyle name="60% - Accent6 2" xfId="438" xr:uid="{00000000-0005-0000-0000-000094010000}"/>
    <cellStyle name="60% - Accent6 3" xfId="439" xr:uid="{00000000-0005-0000-0000-000095010000}"/>
    <cellStyle name="60% - Accent6 4" xfId="440" xr:uid="{00000000-0005-0000-0000-000096010000}"/>
    <cellStyle name="60% - Accent6 5" xfId="441" xr:uid="{00000000-0005-0000-0000-000097010000}"/>
    <cellStyle name="60% - Accent6 6" xfId="442" xr:uid="{00000000-0005-0000-0000-000098010000}"/>
    <cellStyle name="60% - Accent6 7" xfId="443" xr:uid="{00000000-0005-0000-0000-000099010000}"/>
    <cellStyle name="60% - Accent6 8" xfId="444" xr:uid="{00000000-0005-0000-0000-00009A010000}"/>
    <cellStyle name="60% - Accent6 9" xfId="445" xr:uid="{00000000-0005-0000-0000-00009B010000}"/>
    <cellStyle name="60% - Akzent1" xfId="446" xr:uid="{00000000-0005-0000-0000-00009C010000}"/>
    <cellStyle name="60% - Akzent1 2" xfId="447" xr:uid="{00000000-0005-0000-0000-00009D010000}"/>
    <cellStyle name="60% - Akzent2" xfId="448" xr:uid="{00000000-0005-0000-0000-00009E010000}"/>
    <cellStyle name="60% - Akzent2 2" xfId="449" xr:uid="{00000000-0005-0000-0000-00009F010000}"/>
    <cellStyle name="60% - Akzent3" xfId="450" xr:uid="{00000000-0005-0000-0000-0000A0010000}"/>
    <cellStyle name="60% - Akzent3 2" xfId="451" xr:uid="{00000000-0005-0000-0000-0000A1010000}"/>
    <cellStyle name="60% - Akzent4" xfId="452" xr:uid="{00000000-0005-0000-0000-0000A2010000}"/>
    <cellStyle name="60% - Akzent4 2" xfId="453" xr:uid="{00000000-0005-0000-0000-0000A3010000}"/>
    <cellStyle name="60% - Akzent5" xfId="454" xr:uid="{00000000-0005-0000-0000-0000A4010000}"/>
    <cellStyle name="60% - Akzent5 2" xfId="455" xr:uid="{00000000-0005-0000-0000-0000A5010000}"/>
    <cellStyle name="60% - Akzent6" xfId="456" xr:uid="{00000000-0005-0000-0000-0000A6010000}"/>
    <cellStyle name="60% - Akzent6 2" xfId="457" xr:uid="{00000000-0005-0000-0000-0000A7010000}"/>
    <cellStyle name="60% - Isticanje1 2" xfId="458" xr:uid="{00000000-0005-0000-0000-0000A8010000}"/>
    <cellStyle name="60% - Isticanje1 3" xfId="459" xr:uid="{00000000-0005-0000-0000-0000A9010000}"/>
    <cellStyle name="60% - Isticanje2 2" xfId="460" xr:uid="{00000000-0005-0000-0000-0000AA010000}"/>
    <cellStyle name="60% - Isticanje2 3" xfId="461" xr:uid="{00000000-0005-0000-0000-0000AB010000}"/>
    <cellStyle name="60% - Isticanje3 2" xfId="462" xr:uid="{00000000-0005-0000-0000-0000AC010000}"/>
    <cellStyle name="60% - Isticanje3 3" xfId="463" xr:uid="{00000000-0005-0000-0000-0000AD010000}"/>
    <cellStyle name="60% - Isticanje4 2" xfId="464" xr:uid="{00000000-0005-0000-0000-0000AE010000}"/>
    <cellStyle name="60% - Isticanje4 3" xfId="465" xr:uid="{00000000-0005-0000-0000-0000AF010000}"/>
    <cellStyle name="60% - Isticanje5 2" xfId="466" xr:uid="{00000000-0005-0000-0000-0000B0010000}"/>
    <cellStyle name="60% - Isticanje5 3" xfId="467" xr:uid="{00000000-0005-0000-0000-0000B1010000}"/>
    <cellStyle name="60% - Isticanje6 2" xfId="468" xr:uid="{00000000-0005-0000-0000-0000B2010000}"/>
    <cellStyle name="60% - Isticanje6 3" xfId="469" xr:uid="{00000000-0005-0000-0000-0000B3010000}"/>
    <cellStyle name="A4 Small 210 x 297 mm" xfId="470" xr:uid="{00000000-0005-0000-0000-0000B4010000}"/>
    <cellStyle name="A4 Small 210 x 297 mm 10" xfId="471" xr:uid="{00000000-0005-0000-0000-0000B5010000}"/>
    <cellStyle name="A4 Small 210 x 297 mm 10 2" xfId="472" xr:uid="{00000000-0005-0000-0000-0000B6010000}"/>
    <cellStyle name="A4 Small 210 x 297 mm 10 3" xfId="473" xr:uid="{00000000-0005-0000-0000-0000B7010000}"/>
    <cellStyle name="A4 Small 210 x 297 mm 10_BURE COMMERCE" xfId="474" xr:uid="{00000000-0005-0000-0000-0000B8010000}"/>
    <cellStyle name="A4 Small 210 x 297 mm 11" xfId="475" xr:uid="{00000000-0005-0000-0000-0000B9010000}"/>
    <cellStyle name="A4 Small 210 x 297 mm 11 2" xfId="476" xr:uid="{00000000-0005-0000-0000-0000BA010000}"/>
    <cellStyle name="A4 Small 210 x 297 mm 11 3" xfId="477" xr:uid="{00000000-0005-0000-0000-0000BB010000}"/>
    <cellStyle name="A4 Small 210 x 297 mm 11_BURE COMMERCE" xfId="478" xr:uid="{00000000-0005-0000-0000-0000BC010000}"/>
    <cellStyle name="A4 Small 210 x 297 mm 12" xfId="479" xr:uid="{00000000-0005-0000-0000-0000BD010000}"/>
    <cellStyle name="A4 Small 210 x 297 mm 12 2" xfId="480" xr:uid="{00000000-0005-0000-0000-0000BE010000}"/>
    <cellStyle name="A4 Small 210 x 297 mm 12 3" xfId="481" xr:uid="{00000000-0005-0000-0000-0000BF010000}"/>
    <cellStyle name="A4 Small 210 x 297 mm 12_BURE COMMERCE" xfId="482" xr:uid="{00000000-0005-0000-0000-0000C0010000}"/>
    <cellStyle name="A4 Small 210 x 297 mm 13" xfId="483" xr:uid="{00000000-0005-0000-0000-0000C1010000}"/>
    <cellStyle name="A4 Small 210 x 297 mm 13 2" xfId="484" xr:uid="{00000000-0005-0000-0000-0000C2010000}"/>
    <cellStyle name="A4 Small 210 x 297 mm 13 3" xfId="485" xr:uid="{00000000-0005-0000-0000-0000C3010000}"/>
    <cellStyle name="A4 Small 210 x 297 mm 13_BURE COMMERCE" xfId="486" xr:uid="{00000000-0005-0000-0000-0000C4010000}"/>
    <cellStyle name="A4 Small 210 x 297 mm 14" xfId="487" xr:uid="{00000000-0005-0000-0000-0000C5010000}"/>
    <cellStyle name="A4 Small 210 x 297 mm 15" xfId="488" xr:uid="{00000000-0005-0000-0000-0000C6010000}"/>
    <cellStyle name="A4 Small 210 x 297 mm 2" xfId="489" xr:uid="{00000000-0005-0000-0000-0000C7010000}"/>
    <cellStyle name="A4 Small 210 x 297 mm 2 2" xfId="490" xr:uid="{00000000-0005-0000-0000-0000C8010000}"/>
    <cellStyle name="A4 Small 210 x 297 mm 2 3" xfId="491" xr:uid="{00000000-0005-0000-0000-0000C9010000}"/>
    <cellStyle name="A4 Small 210 x 297 mm 2_BURE COMMERCE" xfId="492" xr:uid="{00000000-0005-0000-0000-0000CA010000}"/>
    <cellStyle name="A4 Small 210 x 297 mm 3" xfId="493" xr:uid="{00000000-0005-0000-0000-0000CB010000}"/>
    <cellStyle name="A4 Small 210 x 297 mm 3 2" xfId="494" xr:uid="{00000000-0005-0000-0000-0000CC010000}"/>
    <cellStyle name="A4 Small 210 x 297 mm 3 3" xfId="495" xr:uid="{00000000-0005-0000-0000-0000CD010000}"/>
    <cellStyle name="A4 Small 210 x 297 mm 3_BURE COMMERCE" xfId="496" xr:uid="{00000000-0005-0000-0000-0000CE010000}"/>
    <cellStyle name="A4 Small 210 x 297 mm 4" xfId="497" xr:uid="{00000000-0005-0000-0000-0000CF010000}"/>
    <cellStyle name="A4 Small 210 x 297 mm 4 2" xfId="498" xr:uid="{00000000-0005-0000-0000-0000D0010000}"/>
    <cellStyle name="A4 Small 210 x 297 mm 4 3" xfId="499" xr:uid="{00000000-0005-0000-0000-0000D1010000}"/>
    <cellStyle name="A4 Small 210 x 297 mm 4_BURE COMMERCE" xfId="500" xr:uid="{00000000-0005-0000-0000-0000D2010000}"/>
    <cellStyle name="A4 Small 210 x 297 mm 5" xfId="501" xr:uid="{00000000-0005-0000-0000-0000D3010000}"/>
    <cellStyle name="A4 Small 210 x 297 mm 5 2" xfId="502" xr:uid="{00000000-0005-0000-0000-0000D4010000}"/>
    <cellStyle name="A4 Small 210 x 297 mm 5 3" xfId="503" xr:uid="{00000000-0005-0000-0000-0000D5010000}"/>
    <cellStyle name="A4 Small 210 x 297 mm 5_BURE COMMERCE" xfId="504" xr:uid="{00000000-0005-0000-0000-0000D6010000}"/>
    <cellStyle name="A4 Small 210 x 297 mm 6" xfId="505" xr:uid="{00000000-0005-0000-0000-0000D7010000}"/>
    <cellStyle name="A4 Small 210 x 297 mm 6 2" xfId="506" xr:uid="{00000000-0005-0000-0000-0000D8010000}"/>
    <cellStyle name="A4 Small 210 x 297 mm 6 3" xfId="507" xr:uid="{00000000-0005-0000-0000-0000D9010000}"/>
    <cellStyle name="A4 Small 210 x 297 mm 6_BURE COMMERCE" xfId="508" xr:uid="{00000000-0005-0000-0000-0000DA010000}"/>
    <cellStyle name="A4 Small 210 x 297 mm 7" xfId="509" xr:uid="{00000000-0005-0000-0000-0000DB010000}"/>
    <cellStyle name="A4 Small 210 x 297 mm 7 2" xfId="510" xr:uid="{00000000-0005-0000-0000-0000DC010000}"/>
    <cellStyle name="A4 Small 210 x 297 mm 7 3" xfId="511" xr:uid="{00000000-0005-0000-0000-0000DD010000}"/>
    <cellStyle name="A4 Small 210 x 297 mm 7_BURE COMMERCE" xfId="512" xr:uid="{00000000-0005-0000-0000-0000DE010000}"/>
    <cellStyle name="A4 Small 210 x 297 mm 8" xfId="513" xr:uid="{00000000-0005-0000-0000-0000DF010000}"/>
    <cellStyle name="A4 Small 210 x 297 mm 8 2" xfId="514" xr:uid="{00000000-0005-0000-0000-0000E0010000}"/>
    <cellStyle name="A4 Small 210 x 297 mm 8 3" xfId="515" xr:uid="{00000000-0005-0000-0000-0000E1010000}"/>
    <cellStyle name="A4 Small 210 x 297 mm 8_BURE COMMERCE" xfId="516" xr:uid="{00000000-0005-0000-0000-0000E2010000}"/>
    <cellStyle name="A4 Small 210 x 297 mm 9" xfId="517" xr:uid="{00000000-0005-0000-0000-0000E3010000}"/>
    <cellStyle name="A4 Small 210 x 297 mm 9 2" xfId="518" xr:uid="{00000000-0005-0000-0000-0000E4010000}"/>
    <cellStyle name="A4 Small 210 x 297 mm 9 3" xfId="519" xr:uid="{00000000-0005-0000-0000-0000E5010000}"/>
    <cellStyle name="A4 Small 210 x 297 mm 9_BURE COMMERCE" xfId="520" xr:uid="{00000000-0005-0000-0000-0000E6010000}"/>
    <cellStyle name="A4 Small 210 x 297 mm_8-PODNO GRIJANJE" xfId="521" xr:uid="{00000000-0005-0000-0000-0000E7010000}"/>
    <cellStyle name="Accent1 - 20%" xfId="522" xr:uid="{00000000-0005-0000-0000-0000E8010000}"/>
    <cellStyle name="Accent1 - 40%" xfId="523" xr:uid="{00000000-0005-0000-0000-0000E9010000}"/>
    <cellStyle name="Accent1 - 60%" xfId="524" xr:uid="{00000000-0005-0000-0000-0000EA010000}"/>
    <cellStyle name="Accent1 10" xfId="525" xr:uid="{00000000-0005-0000-0000-0000EB010000}"/>
    <cellStyle name="Accent1 11" xfId="526" xr:uid="{00000000-0005-0000-0000-0000EC010000}"/>
    <cellStyle name="Accent1 12" xfId="527" xr:uid="{00000000-0005-0000-0000-0000ED010000}"/>
    <cellStyle name="Accent1 13" xfId="528" xr:uid="{00000000-0005-0000-0000-0000EE010000}"/>
    <cellStyle name="Accent1 14" xfId="529" xr:uid="{00000000-0005-0000-0000-0000EF010000}"/>
    <cellStyle name="Accent1 2" xfId="530" xr:uid="{00000000-0005-0000-0000-0000F0010000}"/>
    <cellStyle name="Accent1 3" xfId="531" xr:uid="{00000000-0005-0000-0000-0000F1010000}"/>
    <cellStyle name="Accent1 4" xfId="532" xr:uid="{00000000-0005-0000-0000-0000F2010000}"/>
    <cellStyle name="Accent1 5" xfId="533" xr:uid="{00000000-0005-0000-0000-0000F3010000}"/>
    <cellStyle name="Accent1 6" xfId="534" xr:uid="{00000000-0005-0000-0000-0000F4010000}"/>
    <cellStyle name="Accent1 7" xfId="535" xr:uid="{00000000-0005-0000-0000-0000F5010000}"/>
    <cellStyle name="Accent1 8" xfId="536" xr:uid="{00000000-0005-0000-0000-0000F6010000}"/>
    <cellStyle name="Accent1 9" xfId="537" xr:uid="{00000000-0005-0000-0000-0000F7010000}"/>
    <cellStyle name="Accent2 - 20%" xfId="538" xr:uid="{00000000-0005-0000-0000-0000F8010000}"/>
    <cellStyle name="Accent2 - 40%" xfId="539" xr:uid="{00000000-0005-0000-0000-0000F9010000}"/>
    <cellStyle name="Accent2 - 60%" xfId="540" xr:uid="{00000000-0005-0000-0000-0000FA010000}"/>
    <cellStyle name="Accent2 10" xfId="541" xr:uid="{00000000-0005-0000-0000-0000FB010000}"/>
    <cellStyle name="Accent2 11" xfId="542" xr:uid="{00000000-0005-0000-0000-0000FC010000}"/>
    <cellStyle name="Accent2 12" xfId="543" xr:uid="{00000000-0005-0000-0000-0000FD010000}"/>
    <cellStyle name="Accent2 13" xfId="544" xr:uid="{00000000-0005-0000-0000-0000FE010000}"/>
    <cellStyle name="Accent2 14" xfId="545" xr:uid="{00000000-0005-0000-0000-0000FF010000}"/>
    <cellStyle name="Accent2 2" xfId="546" xr:uid="{00000000-0005-0000-0000-000000020000}"/>
    <cellStyle name="Accent2 3" xfId="547" xr:uid="{00000000-0005-0000-0000-000001020000}"/>
    <cellStyle name="Accent2 4" xfId="548" xr:uid="{00000000-0005-0000-0000-000002020000}"/>
    <cellStyle name="Accent2 5" xfId="549" xr:uid="{00000000-0005-0000-0000-000003020000}"/>
    <cellStyle name="Accent2 6" xfId="550" xr:uid="{00000000-0005-0000-0000-000004020000}"/>
    <cellStyle name="Accent2 7" xfId="551" xr:uid="{00000000-0005-0000-0000-000005020000}"/>
    <cellStyle name="Accent2 8" xfId="552" xr:uid="{00000000-0005-0000-0000-000006020000}"/>
    <cellStyle name="Accent2 9" xfId="553" xr:uid="{00000000-0005-0000-0000-000007020000}"/>
    <cellStyle name="Accent3 - 20%" xfId="554" xr:uid="{00000000-0005-0000-0000-000008020000}"/>
    <cellStyle name="Accent3 - 40%" xfId="555" xr:uid="{00000000-0005-0000-0000-000009020000}"/>
    <cellStyle name="Accent3 - 60%" xfId="556" xr:uid="{00000000-0005-0000-0000-00000A020000}"/>
    <cellStyle name="Accent3 10" xfId="557" xr:uid="{00000000-0005-0000-0000-00000B020000}"/>
    <cellStyle name="Accent3 11" xfId="558" xr:uid="{00000000-0005-0000-0000-00000C020000}"/>
    <cellStyle name="Accent3 12" xfId="559" xr:uid="{00000000-0005-0000-0000-00000D020000}"/>
    <cellStyle name="Accent3 13" xfId="560" xr:uid="{00000000-0005-0000-0000-00000E020000}"/>
    <cellStyle name="Accent3 14" xfId="561" xr:uid="{00000000-0005-0000-0000-00000F020000}"/>
    <cellStyle name="Accent3 2" xfId="562" xr:uid="{00000000-0005-0000-0000-000010020000}"/>
    <cellStyle name="Accent3 3" xfId="563" xr:uid="{00000000-0005-0000-0000-000011020000}"/>
    <cellStyle name="Accent3 4" xfId="564" xr:uid="{00000000-0005-0000-0000-000012020000}"/>
    <cellStyle name="Accent3 5" xfId="565" xr:uid="{00000000-0005-0000-0000-000013020000}"/>
    <cellStyle name="Accent3 6" xfId="566" xr:uid="{00000000-0005-0000-0000-000014020000}"/>
    <cellStyle name="Accent3 7" xfId="567" xr:uid="{00000000-0005-0000-0000-000015020000}"/>
    <cellStyle name="Accent3 8" xfId="568" xr:uid="{00000000-0005-0000-0000-000016020000}"/>
    <cellStyle name="Accent3 9" xfId="569" xr:uid="{00000000-0005-0000-0000-000017020000}"/>
    <cellStyle name="Accent4 - 20%" xfId="570" xr:uid="{00000000-0005-0000-0000-000018020000}"/>
    <cellStyle name="Accent4 - 40%" xfId="571" xr:uid="{00000000-0005-0000-0000-000019020000}"/>
    <cellStyle name="Accent4 - 60%" xfId="572" xr:uid="{00000000-0005-0000-0000-00001A020000}"/>
    <cellStyle name="Accent4 10" xfId="573" xr:uid="{00000000-0005-0000-0000-00001B020000}"/>
    <cellStyle name="Accent4 11" xfId="574" xr:uid="{00000000-0005-0000-0000-00001C020000}"/>
    <cellStyle name="Accent4 12" xfId="575" xr:uid="{00000000-0005-0000-0000-00001D020000}"/>
    <cellStyle name="Accent4 13" xfId="576" xr:uid="{00000000-0005-0000-0000-00001E020000}"/>
    <cellStyle name="Accent4 14" xfId="577" xr:uid="{00000000-0005-0000-0000-00001F020000}"/>
    <cellStyle name="Accent4 2" xfId="578" xr:uid="{00000000-0005-0000-0000-000020020000}"/>
    <cellStyle name="Accent4 3" xfId="579" xr:uid="{00000000-0005-0000-0000-000021020000}"/>
    <cellStyle name="Accent4 4" xfId="580" xr:uid="{00000000-0005-0000-0000-000022020000}"/>
    <cellStyle name="Accent4 5" xfId="581" xr:uid="{00000000-0005-0000-0000-000023020000}"/>
    <cellStyle name="Accent4 6" xfId="582" xr:uid="{00000000-0005-0000-0000-000024020000}"/>
    <cellStyle name="Accent4 7" xfId="583" xr:uid="{00000000-0005-0000-0000-000025020000}"/>
    <cellStyle name="Accent4 8" xfId="584" xr:uid="{00000000-0005-0000-0000-000026020000}"/>
    <cellStyle name="Accent4 9" xfId="585" xr:uid="{00000000-0005-0000-0000-000027020000}"/>
    <cellStyle name="Accent5 - 20%" xfId="586" xr:uid="{00000000-0005-0000-0000-000028020000}"/>
    <cellStyle name="Accent5 - 40%" xfId="587" xr:uid="{00000000-0005-0000-0000-000029020000}"/>
    <cellStyle name="Accent5 - 60%" xfId="588" xr:uid="{00000000-0005-0000-0000-00002A020000}"/>
    <cellStyle name="Accent5 10" xfId="589" xr:uid="{00000000-0005-0000-0000-00002B020000}"/>
    <cellStyle name="Accent5 11" xfId="590" xr:uid="{00000000-0005-0000-0000-00002C020000}"/>
    <cellStyle name="Accent5 12" xfId="591" xr:uid="{00000000-0005-0000-0000-00002D020000}"/>
    <cellStyle name="Accent5 13" xfId="592" xr:uid="{00000000-0005-0000-0000-00002E020000}"/>
    <cellStyle name="Accent5 14" xfId="593" xr:uid="{00000000-0005-0000-0000-00002F020000}"/>
    <cellStyle name="Accent5 2" xfId="594" xr:uid="{00000000-0005-0000-0000-000030020000}"/>
    <cellStyle name="Accent5 3" xfId="595" xr:uid="{00000000-0005-0000-0000-000031020000}"/>
    <cellStyle name="Accent5 4" xfId="596" xr:uid="{00000000-0005-0000-0000-000032020000}"/>
    <cellStyle name="Accent5 5" xfId="597" xr:uid="{00000000-0005-0000-0000-000033020000}"/>
    <cellStyle name="Accent5 6" xfId="598" xr:uid="{00000000-0005-0000-0000-000034020000}"/>
    <cellStyle name="Accent5 7" xfId="599" xr:uid="{00000000-0005-0000-0000-000035020000}"/>
    <cellStyle name="Accent5 8" xfId="600" xr:uid="{00000000-0005-0000-0000-000036020000}"/>
    <cellStyle name="Accent5 9" xfId="601" xr:uid="{00000000-0005-0000-0000-000037020000}"/>
    <cellStyle name="Accent6 - 20%" xfId="602" xr:uid="{00000000-0005-0000-0000-000038020000}"/>
    <cellStyle name="Accent6 - 40%" xfId="603" xr:uid="{00000000-0005-0000-0000-000039020000}"/>
    <cellStyle name="Accent6 - 60%" xfId="604" xr:uid="{00000000-0005-0000-0000-00003A020000}"/>
    <cellStyle name="Accent6 10" xfId="605" xr:uid="{00000000-0005-0000-0000-00003B020000}"/>
    <cellStyle name="Accent6 11" xfId="606" xr:uid="{00000000-0005-0000-0000-00003C020000}"/>
    <cellStyle name="Accent6 12" xfId="607" xr:uid="{00000000-0005-0000-0000-00003D020000}"/>
    <cellStyle name="Accent6 13" xfId="608" xr:uid="{00000000-0005-0000-0000-00003E020000}"/>
    <cellStyle name="Accent6 14" xfId="609" xr:uid="{00000000-0005-0000-0000-00003F020000}"/>
    <cellStyle name="Accent6 2" xfId="610" xr:uid="{00000000-0005-0000-0000-000040020000}"/>
    <cellStyle name="Accent6 3" xfId="611" xr:uid="{00000000-0005-0000-0000-000041020000}"/>
    <cellStyle name="Accent6 4" xfId="612" xr:uid="{00000000-0005-0000-0000-000042020000}"/>
    <cellStyle name="Accent6 5" xfId="613" xr:uid="{00000000-0005-0000-0000-000043020000}"/>
    <cellStyle name="Accent6 6" xfId="614" xr:uid="{00000000-0005-0000-0000-000044020000}"/>
    <cellStyle name="Accent6 7" xfId="615" xr:uid="{00000000-0005-0000-0000-000045020000}"/>
    <cellStyle name="Accent6 8" xfId="616" xr:uid="{00000000-0005-0000-0000-000046020000}"/>
    <cellStyle name="Accent6 9" xfId="617" xr:uid="{00000000-0005-0000-0000-000047020000}"/>
    <cellStyle name="Akzent1" xfId="618" xr:uid="{00000000-0005-0000-0000-000048020000}"/>
    <cellStyle name="Akzent1 2" xfId="619" xr:uid="{00000000-0005-0000-0000-000049020000}"/>
    <cellStyle name="Akzent2" xfId="620" xr:uid="{00000000-0005-0000-0000-00004A020000}"/>
    <cellStyle name="Akzent2 2" xfId="621" xr:uid="{00000000-0005-0000-0000-00004B020000}"/>
    <cellStyle name="Akzent3" xfId="622" xr:uid="{00000000-0005-0000-0000-00004C020000}"/>
    <cellStyle name="Akzent3 2" xfId="623" xr:uid="{00000000-0005-0000-0000-00004D020000}"/>
    <cellStyle name="Akzent4" xfId="624" xr:uid="{00000000-0005-0000-0000-00004E020000}"/>
    <cellStyle name="Akzent4 2" xfId="625" xr:uid="{00000000-0005-0000-0000-00004F020000}"/>
    <cellStyle name="Akzent5" xfId="626" xr:uid="{00000000-0005-0000-0000-000050020000}"/>
    <cellStyle name="Akzent5 2" xfId="627" xr:uid="{00000000-0005-0000-0000-000051020000}"/>
    <cellStyle name="Akzent6" xfId="628" xr:uid="{00000000-0005-0000-0000-000052020000}"/>
    <cellStyle name="Akzent6 2" xfId="629" xr:uid="{00000000-0005-0000-0000-000053020000}"/>
    <cellStyle name="Ausgabe" xfId="630" xr:uid="{00000000-0005-0000-0000-000054020000}"/>
    <cellStyle name="Ausgabe 2" xfId="631" xr:uid="{00000000-0005-0000-0000-000055020000}"/>
    <cellStyle name="Avertissement" xfId="632" xr:uid="{00000000-0005-0000-0000-000056020000}"/>
    <cellStyle name="Bad 10" xfId="633" xr:uid="{00000000-0005-0000-0000-000057020000}"/>
    <cellStyle name="Bad 11" xfId="634" xr:uid="{00000000-0005-0000-0000-000058020000}"/>
    <cellStyle name="Bad 12" xfId="635" xr:uid="{00000000-0005-0000-0000-000059020000}"/>
    <cellStyle name="Bad 13" xfId="636" xr:uid="{00000000-0005-0000-0000-00005A020000}"/>
    <cellStyle name="Bad 14" xfId="637" xr:uid="{00000000-0005-0000-0000-00005B020000}"/>
    <cellStyle name="Bad 2" xfId="638" xr:uid="{00000000-0005-0000-0000-00005C020000}"/>
    <cellStyle name="Bad 3" xfId="639" xr:uid="{00000000-0005-0000-0000-00005D020000}"/>
    <cellStyle name="Bad 4" xfId="640" xr:uid="{00000000-0005-0000-0000-00005E020000}"/>
    <cellStyle name="Bad 5" xfId="641" xr:uid="{00000000-0005-0000-0000-00005F020000}"/>
    <cellStyle name="Bad 6" xfId="642" xr:uid="{00000000-0005-0000-0000-000060020000}"/>
    <cellStyle name="Bad 7" xfId="643" xr:uid="{00000000-0005-0000-0000-000061020000}"/>
    <cellStyle name="Bad 8" xfId="644" xr:uid="{00000000-0005-0000-0000-000062020000}"/>
    <cellStyle name="Bad 9" xfId="645" xr:uid="{00000000-0005-0000-0000-000063020000}"/>
    <cellStyle name="Berechnung" xfId="646" xr:uid="{00000000-0005-0000-0000-000064020000}"/>
    <cellStyle name="Berechnung 2" xfId="647" xr:uid="{00000000-0005-0000-0000-000065020000}"/>
    <cellStyle name="Besuchter Hyperlink" xfId="648" xr:uid="{00000000-0005-0000-0000-000066020000}"/>
    <cellStyle name="Bilješka 10" xfId="649" xr:uid="{00000000-0005-0000-0000-000067020000}"/>
    <cellStyle name="Bilješka 2" xfId="650" xr:uid="{00000000-0005-0000-0000-000068020000}"/>
    <cellStyle name="Bilješka 2 2" xfId="651" xr:uid="{00000000-0005-0000-0000-000069020000}"/>
    <cellStyle name="Bilješka 2 3" xfId="652" xr:uid="{00000000-0005-0000-0000-00006A020000}"/>
    <cellStyle name="Bilješka 3" xfId="653" xr:uid="{00000000-0005-0000-0000-00006B020000}"/>
    <cellStyle name="Bilješka 4" xfId="654" xr:uid="{00000000-0005-0000-0000-00006C020000}"/>
    <cellStyle name="Bilješka 5" xfId="655" xr:uid="{00000000-0005-0000-0000-00006D020000}"/>
    <cellStyle name="Bilješka 6" xfId="656" xr:uid="{00000000-0005-0000-0000-00006E020000}"/>
    <cellStyle name="Bilješka 7" xfId="657" xr:uid="{00000000-0005-0000-0000-00006F020000}"/>
    <cellStyle name="Bilješka 8" xfId="658" xr:uid="{00000000-0005-0000-0000-000070020000}"/>
    <cellStyle name="Bilješka 9" xfId="659" xr:uid="{00000000-0005-0000-0000-000071020000}"/>
    <cellStyle name="Border" xfId="660" xr:uid="{00000000-0005-0000-0000-000072020000}"/>
    <cellStyle name="Calc Currency (0)" xfId="661" xr:uid="{00000000-0005-0000-0000-000073020000}"/>
    <cellStyle name="Calc Currency (2)" xfId="662" xr:uid="{00000000-0005-0000-0000-000074020000}"/>
    <cellStyle name="Calc Percent (0)" xfId="663" xr:uid="{00000000-0005-0000-0000-000075020000}"/>
    <cellStyle name="Calc Percent (1)" xfId="664" xr:uid="{00000000-0005-0000-0000-000076020000}"/>
    <cellStyle name="Calc Percent (2)" xfId="665" xr:uid="{00000000-0005-0000-0000-000077020000}"/>
    <cellStyle name="Calc Units (0)" xfId="666" xr:uid="{00000000-0005-0000-0000-000078020000}"/>
    <cellStyle name="Calc Units (1)" xfId="667" xr:uid="{00000000-0005-0000-0000-000079020000}"/>
    <cellStyle name="Calc Units (2)" xfId="668" xr:uid="{00000000-0005-0000-0000-00007A020000}"/>
    <cellStyle name="Calcul" xfId="669" xr:uid="{00000000-0005-0000-0000-00007B020000}"/>
    <cellStyle name="Calculation 10" xfId="670" xr:uid="{00000000-0005-0000-0000-00007C020000}"/>
    <cellStyle name="Calculation 11" xfId="671" xr:uid="{00000000-0005-0000-0000-00007D020000}"/>
    <cellStyle name="Calculation 12" xfId="672" xr:uid="{00000000-0005-0000-0000-00007E020000}"/>
    <cellStyle name="Calculation 13" xfId="673" xr:uid="{00000000-0005-0000-0000-00007F020000}"/>
    <cellStyle name="Calculation 14" xfId="674" xr:uid="{00000000-0005-0000-0000-000080020000}"/>
    <cellStyle name="Calculation 2" xfId="675" xr:uid="{00000000-0005-0000-0000-000081020000}"/>
    <cellStyle name="Calculation 3" xfId="676" xr:uid="{00000000-0005-0000-0000-000082020000}"/>
    <cellStyle name="Calculation 4" xfId="677" xr:uid="{00000000-0005-0000-0000-000083020000}"/>
    <cellStyle name="Calculation 5" xfId="678" xr:uid="{00000000-0005-0000-0000-000084020000}"/>
    <cellStyle name="Calculation 6" xfId="679" xr:uid="{00000000-0005-0000-0000-000085020000}"/>
    <cellStyle name="Calculation 7" xfId="680" xr:uid="{00000000-0005-0000-0000-000086020000}"/>
    <cellStyle name="Calculation 8" xfId="681" xr:uid="{00000000-0005-0000-0000-000087020000}"/>
    <cellStyle name="Calculation 9" xfId="682" xr:uid="{00000000-0005-0000-0000-000088020000}"/>
    <cellStyle name="Cellule liée" xfId="683" xr:uid="{00000000-0005-0000-0000-000089020000}"/>
    <cellStyle name="Check Cell 10" xfId="684" xr:uid="{00000000-0005-0000-0000-00008A020000}"/>
    <cellStyle name="Check Cell 11" xfId="685" xr:uid="{00000000-0005-0000-0000-00008B020000}"/>
    <cellStyle name="Check Cell 12" xfId="686" xr:uid="{00000000-0005-0000-0000-00008C020000}"/>
    <cellStyle name="Check Cell 13" xfId="687" xr:uid="{00000000-0005-0000-0000-00008D020000}"/>
    <cellStyle name="Check Cell 14" xfId="688" xr:uid="{00000000-0005-0000-0000-00008E020000}"/>
    <cellStyle name="Check Cell 2" xfId="689" xr:uid="{00000000-0005-0000-0000-00008F020000}"/>
    <cellStyle name="Check Cell 3" xfId="690" xr:uid="{00000000-0005-0000-0000-000090020000}"/>
    <cellStyle name="Check Cell 4" xfId="691" xr:uid="{00000000-0005-0000-0000-000091020000}"/>
    <cellStyle name="Check Cell 5" xfId="692" xr:uid="{00000000-0005-0000-0000-000092020000}"/>
    <cellStyle name="Check Cell 6" xfId="693" xr:uid="{00000000-0005-0000-0000-000093020000}"/>
    <cellStyle name="Check Cell 7" xfId="694" xr:uid="{00000000-0005-0000-0000-000094020000}"/>
    <cellStyle name="Check Cell 8" xfId="695" xr:uid="{00000000-0005-0000-0000-000095020000}"/>
    <cellStyle name="Check Cell 9" xfId="696" xr:uid="{00000000-0005-0000-0000-000096020000}"/>
    <cellStyle name="ColStyle1" xfId="697" xr:uid="{00000000-0005-0000-0000-000097020000}"/>
    <cellStyle name="ColStyle2" xfId="698" xr:uid="{00000000-0005-0000-0000-000098020000}"/>
    <cellStyle name="ColStyle3" xfId="699" xr:uid="{00000000-0005-0000-0000-000099020000}"/>
    <cellStyle name="ColStyle4" xfId="700" xr:uid="{00000000-0005-0000-0000-00009A020000}"/>
    <cellStyle name="ColStyle5" xfId="701" xr:uid="{00000000-0005-0000-0000-00009B020000}"/>
    <cellStyle name="Comma" xfId="1" builtinId="3"/>
    <cellStyle name="Comma [0] 2" xfId="702" xr:uid="{00000000-0005-0000-0000-00009D020000}"/>
    <cellStyle name="Comma [00]" xfId="703" xr:uid="{00000000-0005-0000-0000-00009E020000}"/>
    <cellStyle name="Comma 10" xfId="2" xr:uid="{00000000-0005-0000-0000-00009F020000}"/>
    <cellStyle name="Comma 10 2" xfId="704" xr:uid="{00000000-0005-0000-0000-0000A0020000}"/>
    <cellStyle name="Comma 11" xfId="705" xr:uid="{00000000-0005-0000-0000-0000A1020000}"/>
    <cellStyle name="Comma 11 2" xfId="706" xr:uid="{00000000-0005-0000-0000-0000A2020000}"/>
    <cellStyle name="Comma 12" xfId="707" xr:uid="{00000000-0005-0000-0000-0000A3020000}"/>
    <cellStyle name="Comma 12 2" xfId="708" xr:uid="{00000000-0005-0000-0000-0000A4020000}"/>
    <cellStyle name="Comma 13" xfId="709" xr:uid="{00000000-0005-0000-0000-0000A5020000}"/>
    <cellStyle name="Comma 13 2" xfId="710" xr:uid="{00000000-0005-0000-0000-0000A6020000}"/>
    <cellStyle name="Comma 14" xfId="711" xr:uid="{00000000-0005-0000-0000-0000A7020000}"/>
    <cellStyle name="Comma 14 2" xfId="712" xr:uid="{00000000-0005-0000-0000-0000A8020000}"/>
    <cellStyle name="Comma 15" xfId="713" xr:uid="{00000000-0005-0000-0000-0000A9020000}"/>
    <cellStyle name="Comma 15 2" xfId="714" xr:uid="{00000000-0005-0000-0000-0000AA020000}"/>
    <cellStyle name="Comma 16" xfId="715" xr:uid="{00000000-0005-0000-0000-0000AB020000}"/>
    <cellStyle name="Comma 16 2" xfId="716" xr:uid="{00000000-0005-0000-0000-0000AC020000}"/>
    <cellStyle name="Comma 17" xfId="717" xr:uid="{00000000-0005-0000-0000-0000AD020000}"/>
    <cellStyle name="Comma 17 2" xfId="718" xr:uid="{00000000-0005-0000-0000-0000AE020000}"/>
    <cellStyle name="Comma 18" xfId="719" xr:uid="{00000000-0005-0000-0000-0000AF020000}"/>
    <cellStyle name="Comma 18 2" xfId="720" xr:uid="{00000000-0005-0000-0000-0000B0020000}"/>
    <cellStyle name="Comma 19" xfId="721" xr:uid="{00000000-0005-0000-0000-0000B1020000}"/>
    <cellStyle name="Comma 19 2" xfId="722" xr:uid="{00000000-0005-0000-0000-0000B2020000}"/>
    <cellStyle name="Comma 2" xfId="3" xr:uid="{00000000-0005-0000-0000-0000B3020000}"/>
    <cellStyle name="Comma 2 2" xfId="4" xr:uid="{00000000-0005-0000-0000-0000B4020000}"/>
    <cellStyle name="Comma 2 2 2" xfId="723" xr:uid="{00000000-0005-0000-0000-0000B5020000}"/>
    <cellStyle name="Comma 2 2 3" xfId="724" xr:uid="{00000000-0005-0000-0000-0000B6020000}"/>
    <cellStyle name="Comma 2 3" xfId="725" xr:uid="{00000000-0005-0000-0000-0000B7020000}"/>
    <cellStyle name="Comma 2 3 2" xfId="726" xr:uid="{00000000-0005-0000-0000-0000B8020000}"/>
    <cellStyle name="Comma 2 4" xfId="727" xr:uid="{00000000-0005-0000-0000-0000B9020000}"/>
    <cellStyle name="Comma 2 5" xfId="728" xr:uid="{00000000-0005-0000-0000-0000BA020000}"/>
    <cellStyle name="Comma 2_4_9 - 05912-HSM_EL" xfId="729" xr:uid="{00000000-0005-0000-0000-0000BB020000}"/>
    <cellStyle name="Comma 20" xfId="730" xr:uid="{00000000-0005-0000-0000-0000BC020000}"/>
    <cellStyle name="Comma 20 2" xfId="731" xr:uid="{00000000-0005-0000-0000-0000BD020000}"/>
    <cellStyle name="Comma 21" xfId="732" xr:uid="{00000000-0005-0000-0000-0000BE020000}"/>
    <cellStyle name="Comma 21 2" xfId="733" xr:uid="{00000000-0005-0000-0000-0000BF020000}"/>
    <cellStyle name="Comma 22" xfId="734" xr:uid="{00000000-0005-0000-0000-0000C0020000}"/>
    <cellStyle name="Comma 22 2" xfId="735" xr:uid="{00000000-0005-0000-0000-0000C1020000}"/>
    <cellStyle name="Comma 23" xfId="736" xr:uid="{00000000-0005-0000-0000-0000C2020000}"/>
    <cellStyle name="Comma 23 2" xfId="737" xr:uid="{00000000-0005-0000-0000-0000C3020000}"/>
    <cellStyle name="Comma 24" xfId="738" xr:uid="{00000000-0005-0000-0000-0000C4020000}"/>
    <cellStyle name="Comma 24 2" xfId="739" xr:uid="{00000000-0005-0000-0000-0000C5020000}"/>
    <cellStyle name="Comma 25" xfId="740" xr:uid="{00000000-0005-0000-0000-0000C6020000}"/>
    <cellStyle name="Comma 25 2" xfId="741" xr:uid="{00000000-0005-0000-0000-0000C7020000}"/>
    <cellStyle name="Comma 26" xfId="742" xr:uid="{00000000-0005-0000-0000-0000C8020000}"/>
    <cellStyle name="Comma 26 2" xfId="743" xr:uid="{00000000-0005-0000-0000-0000C9020000}"/>
    <cellStyle name="Comma 27" xfId="744" xr:uid="{00000000-0005-0000-0000-0000CA020000}"/>
    <cellStyle name="Comma 27 2" xfId="745" xr:uid="{00000000-0005-0000-0000-0000CB020000}"/>
    <cellStyle name="Comma 28" xfId="746" xr:uid="{00000000-0005-0000-0000-0000CC020000}"/>
    <cellStyle name="Comma 29" xfId="747" xr:uid="{00000000-0005-0000-0000-0000CD020000}"/>
    <cellStyle name="Comma 29 2" xfId="748" xr:uid="{00000000-0005-0000-0000-0000CE020000}"/>
    <cellStyle name="Comma 3" xfId="749" xr:uid="{00000000-0005-0000-0000-0000CF020000}"/>
    <cellStyle name="Comma 3 2" xfId="750" xr:uid="{00000000-0005-0000-0000-0000D0020000}"/>
    <cellStyle name="Comma 3 2 2" xfId="751" xr:uid="{00000000-0005-0000-0000-0000D1020000}"/>
    <cellStyle name="Comma 3 3" xfId="752" xr:uid="{00000000-0005-0000-0000-0000D2020000}"/>
    <cellStyle name="Comma 3 4" xfId="753" xr:uid="{00000000-0005-0000-0000-0000D3020000}"/>
    <cellStyle name="Comma 3_elektroinstalacije" xfId="754" xr:uid="{00000000-0005-0000-0000-0000D4020000}"/>
    <cellStyle name="Comma 30" xfId="755" xr:uid="{00000000-0005-0000-0000-0000D5020000}"/>
    <cellStyle name="Comma 31" xfId="756" xr:uid="{00000000-0005-0000-0000-0000D6020000}"/>
    <cellStyle name="Comma 31 2" xfId="757" xr:uid="{00000000-0005-0000-0000-0000D7020000}"/>
    <cellStyle name="Comma 32" xfId="758" xr:uid="{00000000-0005-0000-0000-0000D8020000}"/>
    <cellStyle name="Comma 33" xfId="759" xr:uid="{00000000-0005-0000-0000-0000D9020000}"/>
    <cellStyle name="Comma 33 2" xfId="760" xr:uid="{00000000-0005-0000-0000-0000DA020000}"/>
    <cellStyle name="Comma 34" xfId="761" xr:uid="{00000000-0005-0000-0000-0000DB020000}"/>
    <cellStyle name="Comma 34 2" xfId="762" xr:uid="{00000000-0005-0000-0000-0000DC020000}"/>
    <cellStyle name="Comma 35" xfId="763" xr:uid="{00000000-0005-0000-0000-0000DD020000}"/>
    <cellStyle name="Comma 36" xfId="764" xr:uid="{00000000-0005-0000-0000-0000DE020000}"/>
    <cellStyle name="Comma 4" xfId="765" xr:uid="{00000000-0005-0000-0000-0000DF020000}"/>
    <cellStyle name="Comma 4 2" xfId="766" xr:uid="{00000000-0005-0000-0000-0000E0020000}"/>
    <cellStyle name="Comma 4 3" xfId="767" xr:uid="{00000000-0005-0000-0000-0000E1020000}"/>
    <cellStyle name="Comma 4 4" xfId="768" xr:uid="{00000000-0005-0000-0000-0000E2020000}"/>
    <cellStyle name="Comma 4_elektroinstalacije" xfId="769" xr:uid="{00000000-0005-0000-0000-0000E3020000}"/>
    <cellStyle name="Comma 5" xfId="5" xr:uid="{00000000-0005-0000-0000-0000E4020000}"/>
    <cellStyle name="Comma 5 2" xfId="770" xr:uid="{00000000-0005-0000-0000-0000E5020000}"/>
    <cellStyle name="Comma 5 2 2" xfId="771" xr:uid="{00000000-0005-0000-0000-0000E6020000}"/>
    <cellStyle name="Comma 5 3" xfId="772" xr:uid="{00000000-0005-0000-0000-0000E7020000}"/>
    <cellStyle name="Comma 6" xfId="773" xr:uid="{00000000-0005-0000-0000-0000E8020000}"/>
    <cellStyle name="Comma 6 2" xfId="774" xr:uid="{00000000-0005-0000-0000-0000E9020000}"/>
    <cellStyle name="Comma 6 3" xfId="775" xr:uid="{00000000-0005-0000-0000-0000EA020000}"/>
    <cellStyle name="Comma 6 4" xfId="776" xr:uid="{00000000-0005-0000-0000-0000EB020000}"/>
    <cellStyle name="Comma 6 5" xfId="777" xr:uid="{00000000-0005-0000-0000-0000EC020000}"/>
    <cellStyle name="Comma 7" xfId="778" xr:uid="{00000000-0005-0000-0000-0000ED020000}"/>
    <cellStyle name="Comma 7 2" xfId="779" xr:uid="{00000000-0005-0000-0000-0000EE020000}"/>
    <cellStyle name="Comma 7 3" xfId="780" xr:uid="{00000000-0005-0000-0000-0000EF020000}"/>
    <cellStyle name="Comma 8" xfId="781" xr:uid="{00000000-0005-0000-0000-0000F0020000}"/>
    <cellStyle name="Comma 8 2" xfId="782" xr:uid="{00000000-0005-0000-0000-0000F1020000}"/>
    <cellStyle name="Comma 9" xfId="783" xr:uid="{00000000-0005-0000-0000-0000F2020000}"/>
    <cellStyle name="Comma 9 2" xfId="784" xr:uid="{00000000-0005-0000-0000-0000F3020000}"/>
    <cellStyle name="Comma 9 3" xfId="785" xr:uid="{00000000-0005-0000-0000-0000F4020000}"/>
    <cellStyle name="Comma_Polux Tender troskovnik strojarski" xfId="6" xr:uid="{00000000-0005-0000-0000-0000F5020000}"/>
    <cellStyle name="Comma0" xfId="786" xr:uid="{00000000-0005-0000-0000-0000F6020000}"/>
    <cellStyle name="Commentaire" xfId="787" xr:uid="{00000000-0005-0000-0000-0000F7020000}"/>
    <cellStyle name="Currency [00]" xfId="788" xr:uid="{00000000-0005-0000-0000-0000F8020000}"/>
    <cellStyle name="Currency 10" xfId="789" xr:uid="{00000000-0005-0000-0000-0000F9020000}"/>
    <cellStyle name="Currency 10 2" xfId="790" xr:uid="{00000000-0005-0000-0000-0000FA020000}"/>
    <cellStyle name="Currency 11" xfId="791" xr:uid="{00000000-0005-0000-0000-0000FB020000}"/>
    <cellStyle name="Currency 11 2" xfId="792" xr:uid="{00000000-0005-0000-0000-0000FC020000}"/>
    <cellStyle name="Currency 12" xfId="793" xr:uid="{00000000-0005-0000-0000-0000FD020000}"/>
    <cellStyle name="Currency 12 2" xfId="794" xr:uid="{00000000-0005-0000-0000-0000FE020000}"/>
    <cellStyle name="Currency 13" xfId="795" xr:uid="{00000000-0005-0000-0000-0000FF020000}"/>
    <cellStyle name="Currency 13 2" xfId="796" xr:uid="{00000000-0005-0000-0000-000000030000}"/>
    <cellStyle name="Currency 14" xfId="797" xr:uid="{00000000-0005-0000-0000-000001030000}"/>
    <cellStyle name="Currency 14 2" xfId="798" xr:uid="{00000000-0005-0000-0000-000002030000}"/>
    <cellStyle name="Currency 15" xfId="799" xr:uid="{00000000-0005-0000-0000-000003030000}"/>
    <cellStyle name="Currency 15 2" xfId="800" xr:uid="{00000000-0005-0000-0000-000004030000}"/>
    <cellStyle name="Currency 16" xfId="801" xr:uid="{00000000-0005-0000-0000-000005030000}"/>
    <cellStyle name="Currency 16 2" xfId="802" xr:uid="{00000000-0005-0000-0000-000006030000}"/>
    <cellStyle name="Currency 17" xfId="803" xr:uid="{00000000-0005-0000-0000-000007030000}"/>
    <cellStyle name="Currency 17 2" xfId="804" xr:uid="{00000000-0005-0000-0000-000008030000}"/>
    <cellStyle name="Currency 18" xfId="805" xr:uid="{00000000-0005-0000-0000-000009030000}"/>
    <cellStyle name="Currency 2" xfId="806" xr:uid="{00000000-0005-0000-0000-00000A030000}"/>
    <cellStyle name="Currency 2 2" xfId="807" xr:uid="{00000000-0005-0000-0000-00000B030000}"/>
    <cellStyle name="Currency 2 3" xfId="808" xr:uid="{00000000-0005-0000-0000-00000C030000}"/>
    <cellStyle name="Currency 3" xfId="809" xr:uid="{00000000-0005-0000-0000-00000D030000}"/>
    <cellStyle name="Currency 3 2" xfId="810" xr:uid="{00000000-0005-0000-0000-00000E030000}"/>
    <cellStyle name="Currency 3 3" xfId="811" xr:uid="{00000000-0005-0000-0000-00000F030000}"/>
    <cellStyle name="Currency 4" xfId="812" xr:uid="{00000000-0005-0000-0000-000010030000}"/>
    <cellStyle name="Currency 4 2" xfId="813" xr:uid="{00000000-0005-0000-0000-000011030000}"/>
    <cellStyle name="Currency 4 2 2" xfId="814" xr:uid="{00000000-0005-0000-0000-000012030000}"/>
    <cellStyle name="Currency 4 2 3" xfId="815" xr:uid="{00000000-0005-0000-0000-000013030000}"/>
    <cellStyle name="Currency 4 2 4" xfId="816" xr:uid="{00000000-0005-0000-0000-000014030000}"/>
    <cellStyle name="Currency 5" xfId="817" xr:uid="{00000000-0005-0000-0000-000015030000}"/>
    <cellStyle name="Currency 5 2" xfId="818" xr:uid="{00000000-0005-0000-0000-000016030000}"/>
    <cellStyle name="Currency 5 3" xfId="819" xr:uid="{00000000-0005-0000-0000-000017030000}"/>
    <cellStyle name="Currency 5 4" xfId="820" xr:uid="{00000000-0005-0000-0000-000018030000}"/>
    <cellStyle name="Currency 6" xfId="821" xr:uid="{00000000-0005-0000-0000-000019030000}"/>
    <cellStyle name="Currency 6 2" xfId="822" xr:uid="{00000000-0005-0000-0000-00001A030000}"/>
    <cellStyle name="Currency 7" xfId="823" xr:uid="{00000000-0005-0000-0000-00001B030000}"/>
    <cellStyle name="Currency 7 2" xfId="824" xr:uid="{00000000-0005-0000-0000-00001C030000}"/>
    <cellStyle name="Currency 8" xfId="825" xr:uid="{00000000-0005-0000-0000-00001D030000}"/>
    <cellStyle name="Currency 8 2" xfId="826" xr:uid="{00000000-0005-0000-0000-00001E030000}"/>
    <cellStyle name="Currency 9" xfId="827" xr:uid="{00000000-0005-0000-0000-00001F030000}"/>
    <cellStyle name="Currency 9 2" xfId="828" xr:uid="{00000000-0005-0000-0000-000020030000}"/>
    <cellStyle name="Currency0" xfId="829" xr:uid="{00000000-0005-0000-0000-000021030000}"/>
    <cellStyle name="Date Short" xfId="830" xr:uid="{00000000-0005-0000-0000-000022030000}"/>
    <cellStyle name="Dezimal [0]_Fagr" xfId="831" xr:uid="{00000000-0005-0000-0000-000023030000}"/>
    <cellStyle name="Dezimal_Fagr" xfId="832" xr:uid="{00000000-0005-0000-0000-000024030000}"/>
    <cellStyle name="Dobro 2" xfId="833" xr:uid="{00000000-0005-0000-0000-000025030000}"/>
    <cellStyle name="Dobro 3" xfId="834" xr:uid="{00000000-0005-0000-0000-000026030000}"/>
    <cellStyle name="Eingabe" xfId="835" xr:uid="{00000000-0005-0000-0000-000027030000}"/>
    <cellStyle name="Eingabe 2" xfId="836" xr:uid="{00000000-0005-0000-0000-000028030000}"/>
    <cellStyle name="Emphasis 1" xfId="837" xr:uid="{00000000-0005-0000-0000-000029030000}"/>
    <cellStyle name="Emphasis 2" xfId="838" xr:uid="{00000000-0005-0000-0000-00002A030000}"/>
    <cellStyle name="Emphasis 3" xfId="839" xr:uid="{00000000-0005-0000-0000-00002B030000}"/>
    <cellStyle name="Enter Currency (0)" xfId="840" xr:uid="{00000000-0005-0000-0000-00002C030000}"/>
    <cellStyle name="Enter Currency (2)" xfId="841" xr:uid="{00000000-0005-0000-0000-00002D030000}"/>
    <cellStyle name="Enter Units (0)" xfId="842" xr:uid="{00000000-0005-0000-0000-00002E030000}"/>
    <cellStyle name="Enter Units (1)" xfId="843" xr:uid="{00000000-0005-0000-0000-00002F030000}"/>
    <cellStyle name="Enter Units (2)" xfId="844" xr:uid="{00000000-0005-0000-0000-000030030000}"/>
    <cellStyle name="Entrée" xfId="845" xr:uid="{00000000-0005-0000-0000-000031030000}"/>
    <cellStyle name="Ergebnis" xfId="846" xr:uid="{00000000-0005-0000-0000-000032030000}"/>
    <cellStyle name="Erklärender Text" xfId="847" xr:uid="{00000000-0005-0000-0000-000033030000}"/>
    <cellStyle name="Euro" xfId="848" xr:uid="{00000000-0005-0000-0000-000034030000}"/>
    <cellStyle name="Euro 10" xfId="849" xr:uid="{00000000-0005-0000-0000-000035030000}"/>
    <cellStyle name="Euro 10 2" xfId="850" xr:uid="{00000000-0005-0000-0000-000036030000}"/>
    <cellStyle name="Euro 10 3" xfId="851" xr:uid="{00000000-0005-0000-0000-000037030000}"/>
    <cellStyle name="Euro 11" xfId="852" xr:uid="{00000000-0005-0000-0000-000038030000}"/>
    <cellStyle name="Euro 11 2" xfId="853" xr:uid="{00000000-0005-0000-0000-000039030000}"/>
    <cellStyle name="Euro 11 3" xfId="854" xr:uid="{00000000-0005-0000-0000-00003A030000}"/>
    <cellStyle name="Euro 12" xfId="855" xr:uid="{00000000-0005-0000-0000-00003B030000}"/>
    <cellStyle name="Euro 12 2" xfId="856" xr:uid="{00000000-0005-0000-0000-00003C030000}"/>
    <cellStyle name="Euro 12 3" xfId="857" xr:uid="{00000000-0005-0000-0000-00003D030000}"/>
    <cellStyle name="Euro 13" xfId="858" xr:uid="{00000000-0005-0000-0000-00003E030000}"/>
    <cellStyle name="Euro 13 2" xfId="859" xr:uid="{00000000-0005-0000-0000-00003F030000}"/>
    <cellStyle name="Euro 13 3" xfId="860" xr:uid="{00000000-0005-0000-0000-000040030000}"/>
    <cellStyle name="Euro 14" xfId="861" xr:uid="{00000000-0005-0000-0000-000041030000}"/>
    <cellStyle name="Euro 15" xfId="862" xr:uid="{00000000-0005-0000-0000-000042030000}"/>
    <cellStyle name="Euro 16" xfId="863" xr:uid="{00000000-0005-0000-0000-000043030000}"/>
    <cellStyle name="Euro 2" xfId="864" xr:uid="{00000000-0005-0000-0000-000044030000}"/>
    <cellStyle name="Euro 2 2" xfId="865" xr:uid="{00000000-0005-0000-0000-000045030000}"/>
    <cellStyle name="Euro 2 3" xfId="866" xr:uid="{00000000-0005-0000-0000-000046030000}"/>
    <cellStyle name="Euro 3" xfId="867" xr:uid="{00000000-0005-0000-0000-000047030000}"/>
    <cellStyle name="Euro 3 2" xfId="868" xr:uid="{00000000-0005-0000-0000-000048030000}"/>
    <cellStyle name="Euro 3 3" xfId="869" xr:uid="{00000000-0005-0000-0000-000049030000}"/>
    <cellStyle name="Euro 4" xfId="870" xr:uid="{00000000-0005-0000-0000-00004A030000}"/>
    <cellStyle name="Euro 4 2" xfId="871" xr:uid="{00000000-0005-0000-0000-00004B030000}"/>
    <cellStyle name="Euro 4 3" xfId="872" xr:uid="{00000000-0005-0000-0000-00004C030000}"/>
    <cellStyle name="Euro 5" xfId="873" xr:uid="{00000000-0005-0000-0000-00004D030000}"/>
    <cellStyle name="Euro 5 2" xfId="874" xr:uid="{00000000-0005-0000-0000-00004E030000}"/>
    <cellStyle name="Euro 5 3" xfId="875" xr:uid="{00000000-0005-0000-0000-00004F030000}"/>
    <cellStyle name="Euro 6" xfId="876" xr:uid="{00000000-0005-0000-0000-000050030000}"/>
    <cellStyle name="Euro 6 2" xfId="877" xr:uid="{00000000-0005-0000-0000-000051030000}"/>
    <cellStyle name="Euro 6 3" xfId="878" xr:uid="{00000000-0005-0000-0000-000052030000}"/>
    <cellStyle name="Euro 7" xfId="879" xr:uid="{00000000-0005-0000-0000-000053030000}"/>
    <cellStyle name="Euro 7 2" xfId="880" xr:uid="{00000000-0005-0000-0000-000054030000}"/>
    <cellStyle name="Euro 7 3" xfId="881" xr:uid="{00000000-0005-0000-0000-000055030000}"/>
    <cellStyle name="Euro 8" xfId="882" xr:uid="{00000000-0005-0000-0000-000056030000}"/>
    <cellStyle name="Euro 8 2" xfId="883" xr:uid="{00000000-0005-0000-0000-000057030000}"/>
    <cellStyle name="Euro 8 3" xfId="884" xr:uid="{00000000-0005-0000-0000-000058030000}"/>
    <cellStyle name="Euro 9" xfId="885" xr:uid="{00000000-0005-0000-0000-000059030000}"/>
    <cellStyle name="Euro 9 2" xfId="886" xr:uid="{00000000-0005-0000-0000-00005A030000}"/>
    <cellStyle name="Euro 9 3" xfId="887" xr:uid="{00000000-0005-0000-0000-00005B030000}"/>
    <cellStyle name="Euro_ELEKTRO" xfId="888" xr:uid="{00000000-0005-0000-0000-00005C030000}"/>
    <cellStyle name="Excel Built-in Normal" xfId="889" xr:uid="{00000000-0005-0000-0000-00005D030000}"/>
    <cellStyle name="Excel Built-in Normal 2" xfId="890" xr:uid="{00000000-0005-0000-0000-00005E030000}"/>
    <cellStyle name="Explanatory Text 10" xfId="891" xr:uid="{00000000-0005-0000-0000-00005F030000}"/>
    <cellStyle name="Explanatory Text 11" xfId="892" xr:uid="{00000000-0005-0000-0000-000060030000}"/>
    <cellStyle name="Explanatory Text 12" xfId="893" xr:uid="{00000000-0005-0000-0000-000061030000}"/>
    <cellStyle name="Explanatory Text 13" xfId="894" xr:uid="{00000000-0005-0000-0000-000062030000}"/>
    <cellStyle name="Explanatory Text 14" xfId="895" xr:uid="{00000000-0005-0000-0000-000063030000}"/>
    <cellStyle name="Explanatory Text 2" xfId="896" xr:uid="{00000000-0005-0000-0000-000064030000}"/>
    <cellStyle name="Explanatory Text 3" xfId="897" xr:uid="{00000000-0005-0000-0000-000065030000}"/>
    <cellStyle name="Explanatory Text 4" xfId="898" xr:uid="{00000000-0005-0000-0000-000066030000}"/>
    <cellStyle name="Explanatory Text 5" xfId="899" xr:uid="{00000000-0005-0000-0000-000067030000}"/>
    <cellStyle name="Explanatory Text 6" xfId="900" xr:uid="{00000000-0005-0000-0000-000068030000}"/>
    <cellStyle name="Explanatory Text 7" xfId="901" xr:uid="{00000000-0005-0000-0000-000069030000}"/>
    <cellStyle name="Explanatory Text 8" xfId="902" xr:uid="{00000000-0005-0000-0000-00006A030000}"/>
    <cellStyle name="Explanatory Text 9" xfId="903" xr:uid="{00000000-0005-0000-0000-00006B030000}"/>
    <cellStyle name="Good 10" xfId="904" xr:uid="{00000000-0005-0000-0000-00006C030000}"/>
    <cellStyle name="Good 11" xfId="905" xr:uid="{00000000-0005-0000-0000-00006D030000}"/>
    <cellStyle name="Good 12" xfId="906" xr:uid="{00000000-0005-0000-0000-00006E030000}"/>
    <cellStyle name="Good 13" xfId="907" xr:uid="{00000000-0005-0000-0000-00006F030000}"/>
    <cellStyle name="Good 14" xfId="908" xr:uid="{00000000-0005-0000-0000-000070030000}"/>
    <cellStyle name="Good 2" xfId="909" xr:uid="{00000000-0005-0000-0000-000071030000}"/>
    <cellStyle name="Good 3" xfId="910" xr:uid="{00000000-0005-0000-0000-000072030000}"/>
    <cellStyle name="Good 4" xfId="911" xr:uid="{00000000-0005-0000-0000-000073030000}"/>
    <cellStyle name="Good 5" xfId="912" xr:uid="{00000000-0005-0000-0000-000074030000}"/>
    <cellStyle name="Good 6" xfId="913" xr:uid="{00000000-0005-0000-0000-000075030000}"/>
    <cellStyle name="Good 7" xfId="914" xr:uid="{00000000-0005-0000-0000-000076030000}"/>
    <cellStyle name="Good 8" xfId="915" xr:uid="{00000000-0005-0000-0000-000077030000}"/>
    <cellStyle name="Good 9" xfId="916" xr:uid="{00000000-0005-0000-0000-000078030000}"/>
    <cellStyle name="Grey" xfId="917" xr:uid="{00000000-0005-0000-0000-000079030000}"/>
    <cellStyle name="Gut" xfId="918" xr:uid="{00000000-0005-0000-0000-00007A030000}"/>
    <cellStyle name="Gut 2" xfId="919" xr:uid="{00000000-0005-0000-0000-00007B030000}"/>
    <cellStyle name="Header1" xfId="920" xr:uid="{00000000-0005-0000-0000-00007C030000}"/>
    <cellStyle name="Header2" xfId="921" xr:uid="{00000000-0005-0000-0000-00007D030000}"/>
    <cellStyle name="Heading 1 10" xfId="922" xr:uid="{00000000-0005-0000-0000-00007E030000}"/>
    <cellStyle name="Heading 1 11" xfId="923" xr:uid="{00000000-0005-0000-0000-00007F030000}"/>
    <cellStyle name="Heading 1 12" xfId="924" xr:uid="{00000000-0005-0000-0000-000080030000}"/>
    <cellStyle name="Heading 1 13" xfId="925" xr:uid="{00000000-0005-0000-0000-000081030000}"/>
    <cellStyle name="Heading 1 14" xfId="926" xr:uid="{00000000-0005-0000-0000-000082030000}"/>
    <cellStyle name="Heading 1 2" xfId="927" xr:uid="{00000000-0005-0000-0000-000083030000}"/>
    <cellStyle name="Heading 1 3" xfId="928" xr:uid="{00000000-0005-0000-0000-000084030000}"/>
    <cellStyle name="Heading 1 4" xfId="929" xr:uid="{00000000-0005-0000-0000-000085030000}"/>
    <cellStyle name="Heading 1 5" xfId="930" xr:uid="{00000000-0005-0000-0000-000086030000}"/>
    <cellStyle name="Heading 1 6" xfId="931" xr:uid="{00000000-0005-0000-0000-000087030000}"/>
    <cellStyle name="Heading 1 7" xfId="932" xr:uid="{00000000-0005-0000-0000-000088030000}"/>
    <cellStyle name="Heading 1 8" xfId="933" xr:uid="{00000000-0005-0000-0000-000089030000}"/>
    <cellStyle name="Heading 1 9" xfId="934" xr:uid="{00000000-0005-0000-0000-00008A030000}"/>
    <cellStyle name="Heading 2 10" xfId="935" xr:uid="{00000000-0005-0000-0000-00008B030000}"/>
    <cellStyle name="Heading 2 11" xfId="936" xr:uid="{00000000-0005-0000-0000-00008C030000}"/>
    <cellStyle name="Heading 2 12" xfId="937" xr:uid="{00000000-0005-0000-0000-00008D030000}"/>
    <cellStyle name="Heading 2 13" xfId="938" xr:uid="{00000000-0005-0000-0000-00008E030000}"/>
    <cellStyle name="Heading 2 14" xfId="939" xr:uid="{00000000-0005-0000-0000-00008F030000}"/>
    <cellStyle name="Heading 2 2" xfId="940" xr:uid="{00000000-0005-0000-0000-000090030000}"/>
    <cellStyle name="Heading 2 3" xfId="941" xr:uid="{00000000-0005-0000-0000-000091030000}"/>
    <cellStyle name="Heading 2 4" xfId="942" xr:uid="{00000000-0005-0000-0000-000092030000}"/>
    <cellStyle name="Heading 2 5" xfId="943" xr:uid="{00000000-0005-0000-0000-000093030000}"/>
    <cellStyle name="Heading 2 6" xfId="944" xr:uid="{00000000-0005-0000-0000-000094030000}"/>
    <cellStyle name="Heading 2 7" xfId="945" xr:uid="{00000000-0005-0000-0000-000095030000}"/>
    <cellStyle name="Heading 2 8" xfId="946" xr:uid="{00000000-0005-0000-0000-000096030000}"/>
    <cellStyle name="Heading 2 9" xfId="947" xr:uid="{00000000-0005-0000-0000-000097030000}"/>
    <cellStyle name="Heading 3 10" xfId="948" xr:uid="{00000000-0005-0000-0000-000098030000}"/>
    <cellStyle name="Heading 3 11" xfId="949" xr:uid="{00000000-0005-0000-0000-000099030000}"/>
    <cellStyle name="Heading 3 12" xfId="950" xr:uid="{00000000-0005-0000-0000-00009A030000}"/>
    <cellStyle name="Heading 3 13" xfId="951" xr:uid="{00000000-0005-0000-0000-00009B030000}"/>
    <cellStyle name="Heading 3 14" xfId="952" xr:uid="{00000000-0005-0000-0000-00009C030000}"/>
    <cellStyle name="Heading 3 2" xfId="953" xr:uid="{00000000-0005-0000-0000-00009D030000}"/>
    <cellStyle name="Heading 3 3" xfId="954" xr:uid="{00000000-0005-0000-0000-00009E030000}"/>
    <cellStyle name="Heading 3 4" xfId="955" xr:uid="{00000000-0005-0000-0000-00009F030000}"/>
    <cellStyle name="Heading 3 5" xfId="956" xr:uid="{00000000-0005-0000-0000-0000A0030000}"/>
    <cellStyle name="Heading 3 6" xfId="957" xr:uid="{00000000-0005-0000-0000-0000A1030000}"/>
    <cellStyle name="Heading 3 7" xfId="958" xr:uid="{00000000-0005-0000-0000-0000A2030000}"/>
    <cellStyle name="Heading 3 8" xfId="959" xr:uid="{00000000-0005-0000-0000-0000A3030000}"/>
    <cellStyle name="Heading 3 9" xfId="960" xr:uid="{00000000-0005-0000-0000-0000A4030000}"/>
    <cellStyle name="Heading 4 10" xfId="961" xr:uid="{00000000-0005-0000-0000-0000A5030000}"/>
    <cellStyle name="Heading 4 11" xfId="962" xr:uid="{00000000-0005-0000-0000-0000A6030000}"/>
    <cellStyle name="Heading 4 12" xfId="963" xr:uid="{00000000-0005-0000-0000-0000A7030000}"/>
    <cellStyle name="Heading 4 13" xfId="964" xr:uid="{00000000-0005-0000-0000-0000A8030000}"/>
    <cellStyle name="Heading 4 14" xfId="965" xr:uid="{00000000-0005-0000-0000-0000A9030000}"/>
    <cellStyle name="Heading 4 2" xfId="966" xr:uid="{00000000-0005-0000-0000-0000AA030000}"/>
    <cellStyle name="Heading 4 3" xfId="967" xr:uid="{00000000-0005-0000-0000-0000AB030000}"/>
    <cellStyle name="Heading 4 4" xfId="968" xr:uid="{00000000-0005-0000-0000-0000AC030000}"/>
    <cellStyle name="Heading 4 5" xfId="969" xr:uid="{00000000-0005-0000-0000-0000AD030000}"/>
    <cellStyle name="Heading 4 6" xfId="970" xr:uid="{00000000-0005-0000-0000-0000AE030000}"/>
    <cellStyle name="Heading 4 7" xfId="971" xr:uid="{00000000-0005-0000-0000-0000AF030000}"/>
    <cellStyle name="Heading 4 8" xfId="972" xr:uid="{00000000-0005-0000-0000-0000B0030000}"/>
    <cellStyle name="Heading 4 9" xfId="973" xr:uid="{00000000-0005-0000-0000-0000B1030000}"/>
    <cellStyle name="Hiperveza 2" xfId="974" xr:uid="{00000000-0005-0000-0000-0000B2030000}"/>
    <cellStyle name="Hiperveza 2 2" xfId="975" xr:uid="{00000000-0005-0000-0000-0000B3030000}"/>
    <cellStyle name="Hyperlink 2" xfId="976" xr:uid="{00000000-0005-0000-0000-0000B4030000}"/>
    <cellStyle name="Input [yellow]" xfId="977" xr:uid="{00000000-0005-0000-0000-0000B5030000}"/>
    <cellStyle name="Input 10" xfId="978" xr:uid="{00000000-0005-0000-0000-0000B6030000}"/>
    <cellStyle name="Input 11" xfId="979" xr:uid="{00000000-0005-0000-0000-0000B7030000}"/>
    <cellStyle name="Input 12" xfId="980" xr:uid="{00000000-0005-0000-0000-0000B8030000}"/>
    <cellStyle name="Input 13" xfId="981" xr:uid="{00000000-0005-0000-0000-0000B9030000}"/>
    <cellStyle name="Input 14" xfId="982" xr:uid="{00000000-0005-0000-0000-0000BA030000}"/>
    <cellStyle name="Input 15" xfId="983" xr:uid="{00000000-0005-0000-0000-0000BB030000}"/>
    <cellStyle name="Input 16" xfId="984" xr:uid="{00000000-0005-0000-0000-0000BC030000}"/>
    <cellStyle name="Input 17" xfId="985" xr:uid="{00000000-0005-0000-0000-0000BD030000}"/>
    <cellStyle name="Input 18" xfId="986" xr:uid="{00000000-0005-0000-0000-0000BE030000}"/>
    <cellStyle name="Input 19" xfId="987" xr:uid="{00000000-0005-0000-0000-0000BF030000}"/>
    <cellStyle name="Input 2" xfId="988" xr:uid="{00000000-0005-0000-0000-0000C0030000}"/>
    <cellStyle name="Input 20" xfId="989" xr:uid="{00000000-0005-0000-0000-0000C1030000}"/>
    <cellStyle name="Input 21" xfId="990" xr:uid="{00000000-0005-0000-0000-0000C2030000}"/>
    <cellStyle name="Input 22" xfId="991" xr:uid="{00000000-0005-0000-0000-0000C3030000}"/>
    <cellStyle name="Input 23" xfId="992" xr:uid="{00000000-0005-0000-0000-0000C4030000}"/>
    <cellStyle name="Input 24" xfId="993" xr:uid="{00000000-0005-0000-0000-0000C5030000}"/>
    <cellStyle name="Input 3" xfId="994" xr:uid="{00000000-0005-0000-0000-0000C6030000}"/>
    <cellStyle name="Input 4" xfId="995" xr:uid="{00000000-0005-0000-0000-0000C7030000}"/>
    <cellStyle name="Input 5" xfId="996" xr:uid="{00000000-0005-0000-0000-0000C8030000}"/>
    <cellStyle name="Input 6" xfId="997" xr:uid="{00000000-0005-0000-0000-0000C9030000}"/>
    <cellStyle name="Input 7" xfId="998" xr:uid="{00000000-0005-0000-0000-0000CA030000}"/>
    <cellStyle name="Input 8" xfId="999" xr:uid="{00000000-0005-0000-0000-0000CB030000}"/>
    <cellStyle name="Input 9" xfId="1000" xr:uid="{00000000-0005-0000-0000-0000CC030000}"/>
    <cellStyle name="Insatisfaisant" xfId="1001" xr:uid="{00000000-0005-0000-0000-0000CD030000}"/>
    <cellStyle name="Isticanje1 2" xfId="1002" xr:uid="{00000000-0005-0000-0000-0000CE030000}"/>
    <cellStyle name="Isticanje1 3" xfId="1003" xr:uid="{00000000-0005-0000-0000-0000CF030000}"/>
    <cellStyle name="Isticanje2 2" xfId="1004" xr:uid="{00000000-0005-0000-0000-0000D0030000}"/>
    <cellStyle name="Isticanje2 3" xfId="1005" xr:uid="{00000000-0005-0000-0000-0000D1030000}"/>
    <cellStyle name="Isticanje3 2" xfId="1006" xr:uid="{00000000-0005-0000-0000-0000D2030000}"/>
    <cellStyle name="Isticanje3 3" xfId="1007" xr:uid="{00000000-0005-0000-0000-0000D3030000}"/>
    <cellStyle name="Isticanje4 2" xfId="1008" xr:uid="{00000000-0005-0000-0000-0000D4030000}"/>
    <cellStyle name="Isticanje4 3" xfId="1009" xr:uid="{00000000-0005-0000-0000-0000D5030000}"/>
    <cellStyle name="Isticanje5 2" xfId="1010" xr:uid="{00000000-0005-0000-0000-0000D6030000}"/>
    <cellStyle name="Isticanje5 3" xfId="1011" xr:uid="{00000000-0005-0000-0000-0000D7030000}"/>
    <cellStyle name="Isticanje6 2" xfId="1012" xr:uid="{00000000-0005-0000-0000-0000D8030000}"/>
    <cellStyle name="Isticanje6 3" xfId="1013" xr:uid="{00000000-0005-0000-0000-0000D9030000}"/>
    <cellStyle name="Izhod" xfId="1014" xr:uid="{00000000-0005-0000-0000-0000DA030000}"/>
    <cellStyle name="Izlaz 2" xfId="1015" xr:uid="{00000000-0005-0000-0000-0000DB030000}"/>
    <cellStyle name="Izlaz 3" xfId="1016" xr:uid="{00000000-0005-0000-0000-0000DC030000}"/>
    <cellStyle name="Izračun 2" xfId="1017" xr:uid="{00000000-0005-0000-0000-0000DD030000}"/>
    <cellStyle name="Izračun 3" xfId="1018" xr:uid="{00000000-0005-0000-0000-0000DE030000}"/>
    <cellStyle name="Keš" xfId="1019" xr:uid="{00000000-0005-0000-0000-0000DF030000}"/>
    <cellStyle name="kolona A" xfId="1020" xr:uid="{00000000-0005-0000-0000-0000E0030000}"/>
    <cellStyle name="kolona B" xfId="1021" xr:uid="{00000000-0005-0000-0000-0000E1030000}"/>
    <cellStyle name="kolona C" xfId="1022" xr:uid="{00000000-0005-0000-0000-0000E2030000}"/>
    <cellStyle name="kolona D" xfId="1023" xr:uid="{00000000-0005-0000-0000-0000E3030000}"/>
    <cellStyle name="kolona E" xfId="1024" xr:uid="{00000000-0005-0000-0000-0000E4030000}"/>
    <cellStyle name="kolona F" xfId="1025" xr:uid="{00000000-0005-0000-0000-0000E5030000}"/>
    <cellStyle name="kolona G" xfId="1026" xr:uid="{00000000-0005-0000-0000-0000E6030000}"/>
    <cellStyle name="kolona H" xfId="1027" xr:uid="{00000000-0005-0000-0000-0000E7030000}"/>
    <cellStyle name="LEGENDA" xfId="1028" xr:uid="{00000000-0005-0000-0000-0000E8030000}"/>
    <cellStyle name="Link Currency (0)" xfId="1029" xr:uid="{00000000-0005-0000-0000-0000E9030000}"/>
    <cellStyle name="Link Currency (2)" xfId="1030" xr:uid="{00000000-0005-0000-0000-0000EA030000}"/>
    <cellStyle name="Link Units (0)" xfId="1031" xr:uid="{00000000-0005-0000-0000-0000EB030000}"/>
    <cellStyle name="Link Units (1)" xfId="1032" xr:uid="{00000000-0005-0000-0000-0000EC030000}"/>
    <cellStyle name="Link Units (2)" xfId="1033" xr:uid="{00000000-0005-0000-0000-0000ED030000}"/>
    <cellStyle name="Linked Cell 10" xfId="1034" xr:uid="{00000000-0005-0000-0000-0000EE030000}"/>
    <cellStyle name="Linked Cell 11" xfId="1035" xr:uid="{00000000-0005-0000-0000-0000EF030000}"/>
    <cellStyle name="Linked Cell 12" xfId="1036" xr:uid="{00000000-0005-0000-0000-0000F0030000}"/>
    <cellStyle name="Linked Cell 13" xfId="1037" xr:uid="{00000000-0005-0000-0000-0000F1030000}"/>
    <cellStyle name="Linked Cell 14" xfId="1038" xr:uid="{00000000-0005-0000-0000-0000F2030000}"/>
    <cellStyle name="Linked Cell 2" xfId="1039" xr:uid="{00000000-0005-0000-0000-0000F3030000}"/>
    <cellStyle name="Linked Cell 3" xfId="1040" xr:uid="{00000000-0005-0000-0000-0000F4030000}"/>
    <cellStyle name="Linked Cell 4" xfId="1041" xr:uid="{00000000-0005-0000-0000-0000F5030000}"/>
    <cellStyle name="Linked Cell 5" xfId="1042" xr:uid="{00000000-0005-0000-0000-0000F6030000}"/>
    <cellStyle name="Linked Cell 6" xfId="1043" xr:uid="{00000000-0005-0000-0000-0000F7030000}"/>
    <cellStyle name="Linked Cell 7" xfId="1044" xr:uid="{00000000-0005-0000-0000-0000F8030000}"/>
    <cellStyle name="Linked Cell 8" xfId="1045" xr:uid="{00000000-0005-0000-0000-0000F9030000}"/>
    <cellStyle name="Linked Cell 9" xfId="1046" xr:uid="{00000000-0005-0000-0000-0000FA030000}"/>
    <cellStyle name="Loše 2" xfId="1047" xr:uid="{00000000-0005-0000-0000-0000FB030000}"/>
    <cellStyle name="Loše 3" xfId="1048" xr:uid="{00000000-0005-0000-0000-0000FC030000}"/>
    <cellStyle name="Milliers [0]_laroux" xfId="1049" xr:uid="{00000000-0005-0000-0000-0000FD030000}"/>
    <cellStyle name="Milliers_laroux" xfId="1050" xr:uid="{00000000-0005-0000-0000-0000FE030000}"/>
    <cellStyle name="Naslov 1 2" xfId="1051" xr:uid="{00000000-0005-0000-0000-0000FF030000}"/>
    <cellStyle name="Naslov 1 3" xfId="1052" xr:uid="{00000000-0005-0000-0000-000000040000}"/>
    <cellStyle name="NASLOV 10" xfId="1053" xr:uid="{00000000-0005-0000-0000-000001040000}"/>
    <cellStyle name="Naslov 100" xfId="1054" xr:uid="{00000000-0005-0000-0000-000002040000}"/>
    <cellStyle name="Naslov 101" xfId="1055" xr:uid="{00000000-0005-0000-0000-000003040000}"/>
    <cellStyle name="Naslov 102" xfId="1056" xr:uid="{00000000-0005-0000-0000-000004040000}"/>
    <cellStyle name="Naslov 103" xfId="1057" xr:uid="{00000000-0005-0000-0000-000005040000}"/>
    <cellStyle name="Naslov 104" xfId="1058" xr:uid="{00000000-0005-0000-0000-000006040000}"/>
    <cellStyle name="Naslov 105" xfId="1059" xr:uid="{00000000-0005-0000-0000-000007040000}"/>
    <cellStyle name="Naslov 106" xfId="1060" xr:uid="{00000000-0005-0000-0000-000008040000}"/>
    <cellStyle name="Naslov 107" xfId="1061" xr:uid="{00000000-0005-0000-0000-000009040000}"/>
    <cellStyle name="Naslov 108" xfId="1062" xr:uid="{00000000-0005-0000-0000-00000A040000}"/>
    <cellStyle name="NASLOV 11" xfId="1063" xr:uid="{00000000-0005-0000-0000-00000B040000}"/>
    <cellStyle name="NASLOV 12" xfId="1064" xr:uid="{00000000-0005-0000-0000-00000C040000}"/>
    <cellStyle name="NASLOV 13" xfId="1065" xr:uid="{00000000-0005-0000-0000-00000D040000}"/>
    <cellStyle name="NASLOV 14" xfId="1066" xr:uid="{00000000-0005-0000-0000-00000E040000}"/>
    <cellStyle name="NASLOV 15" xfId="1067" xr:uid="{00000000-0005-0000-0000-00000F040000}"/>
    <cellStyle name="NASLOV 16" xfId="1068" xr:uid="{00000000-0005-0000-0000-000010040000}"/>
    <cellStyle name="NASLOV 17" xfId="1069" xr:uid="{00000000-0005-0000-0000-000011040000}"/>
    <cellStyle name="NASLOV 18" xfId="1070" xr:uid="{00000000-0005-0000-0000-000012040000}"/>
    <cellStyle name="NASLOV 19" xfId="1071" xr:uid="{00000000-0005-0000-0000-000013040000}"/>
    <cellStyle name="Naslov 2 2" xfId="1072" xr:uid="{00000000-0005-0000-0000-000014040000}"/>
    <cellStyle name="Naslov 2 3" xfId="1073" xr:uid="{00000000-0005-0000-0000-000015040000}"/>
    <cellStyle name="Naslov 20" xfId="1074" xr:uid="{00000000-0005-0000-0000-000016040000}"/>
    <cellStyle name="Naslov 21" xfId="1075" xr:uid="{00000000-0005-0000-0000-000017040000}"/>
    <cellStyle name="Naslov 22" xfId="1076" xr:uid="{00000000-0005-0000-0000-000018040000}"/>
    <cellStyle name="Naslov 23" xfId="1077" xr:uid="{00000000-0005-0000-0000-000019040000}"/>
    <cellStyle name="Naslov 24" xfId="1078" xr:uid="{00000000-0005-0000-0000-00001A040000}"/>
    <cellStyle name="Naslov 25" xfId="1079" xr:uid="{00000000-0005-0000-0000-00001B040000}"/>
    <cellStyle name="Naslov 26" xfId="1080" xr:uid="{00000000-0005-0000-0000-00001C040000}"/>
    <cellStyle name="Naslov 27" xfId="1081" xr:uid="{00000000-0005-0000-0000-00001D040000}"/>
    <cellStyle name="Naslov 28" xfId="1082" xr:uid="{00000000-0005-0000-0000-00001E040000}"/>
    <cellStyle name="Naslov 29" xfId="1083" xr:uid="{00000000-0005-0000-0000-00001F040000}"/>
    <cellStyle name="Naslov 3 2" xfId="1084" xr:uid="{00000000-0005-0000-0000-000020040000}"/>
    <cellStyle name="Naslov 3 3" xfId="1085" xr:uid="{00000000-0005-0000-0000-000021040000}"/>
    <cellStyle name="Naslov 30" xfId="1086" xr:uid="{00000000-0005-0000-0000-000022040000}"/>
    <cellStyle name="Naslov 31" xfId="1087" xr:uid="{00000000-0005-0000-0000-000023040000}"/>
    <cellStyle name="Naslov 32" xfId="1088" xr:uid="{00000000-0005-0000-0000-000024040000}"/>
    <cellStyle name="Naslov 33" xfId="1089" xr:uid="{00000000-0005-0000-0000-000025040000}"/>
    <cellStyle name="Naslov 34" xfId="1090" xr:uid="{00000000-0005-0000-0000-000026040000}"/>
    <cellStyle name="Naslov 35" xfId="1091" xr:uid="{00000000-0005-0000-0000-000027040000}"/>
    <cellStyle name="Naslov 36" xfId="1092" xr:uid="{00000000-0005-0000-0000-000028040000}"/>
    <cellStyle name="Naslov 37" xfId="1093" xr:uid="{00000000-0005-0000-0000-000029040000}"/>
    <cellStyle name="Naslov 38" xfId="1094" xr:uid="{00000000-0005-0000-0000-00002A040000}"/>
    <cellStyle name="Naslov 39" xfId="1095" xr:uid="{00000000-0005-0000-0000-00002B040000}"/>
    <cellStyle name="Naslov 4 2" xfId="1096" xr:uid="{00000000-0005-0000-0000-00002C040000}"/>
    <cellStyle name="Naslov 4 3" xfId="1097" xr:uid="{00000000-0005-0000-0000-00002D040000}"/>
    <cellStyle name="Naslov 40" xfId="1098" xr:uid="{00000000-0005-0000-0000-00002E040000}"/>
    <cellStyle name="Naslov 41" xfId="1099" xr:uid="{00000000-0005-0000-0000-00002F040000}"/>
    <cellStyle name="Naslov 42" xfId="1100" xr:uid="{00000000-0005-0000-0000-000030040000}"/>
    <cellStyle name="Naslov 43" xfId="1101" xr:uid="{00000000-0005-0000-0000-000031040000}"/>
    <cellStyle name="Naslov 44" xfId="1102" xr:uid="{00000000-0005-0000-0000-000032040000}"/>
    <cellStyle name="Naslov 45" xfId="1103" xr:uid="{00000000-0005-0000-0000-000033040000}"/>
    <cellStyle name="Naslov 46" xfId="1104" xr:uid="{00000000-0005-0000-0000-000034040000}"/>
    <cellStyle name="Naslov 47" xfId="1105" xr:uid="{00000000-0005-0000-0000-000035040000}"/>
    <cellStyle name="Naslov 48" xfId="1106" xr:uid="{00000000-0005-0000-0000-000036040000}"/>
    <cellStyle name="Naslov 49" xfId="1107" xr:uid="{00000000-0005-0000-0000-000037040000}"/>
    <cellStyle name="Naslov 5" xfId="1108" xr:uid="{00000000-0005-0000-0000-000038040000}"/>
    <cellStyle name="NASLOV 5 2" xfId="1109" xr:uid="{00000000-0005-0000-0000-000039040000}"/>
    <cellStyle name="Naslov 50" xfId="1110" xr:uid="{00000000-0005-0000-0000-00003A040000}"/>
    <cellStyle name="Naslov 51" xfId="1111" xr:uid="{00000000-0005-0000-0000-00003B040000}"/>
    <cellStyle name="Naslov 52" xfId="1112" xr:uid="{00000000-0005-0000-0000-00003C040000}"/>
    <cellStyle name="Naslov 53" xfId="1113" xr:uid="{00000000-0005-0000-0000-00003D040000}"/>
    <cellStyle name="Naslov 54" xfId="1114" xr:uid="{00000000-0005-0000-0000-00003E040000}"/>
    <cellStyle name="Naslov 55" xfId="1115" xr:uid="{00000000-0005-0000-0000-00003F040000}"/>
    <cellStyle name="Naslov 56" xfId="1116" xr:uid="{00000000-0005-0000-0000-000040040000}"/>
    <cellStyle name="Naslov 57" xfId="1117" xr:uid="{00000000-0005-0000-0000-000041040000}"/>
    <cellStyle name="Naslov 58" xfId="1118" xr:uid="{00000000-0005-0000-0000-000042040000}"/>
    <cellStyle name="Naslov 59" xfId="1119" xr:uid="{00000000-0005-0000-0000-000043040000}"/>
    <cellStyle name="NASLOV 6" xfId="1120" xr:uid="{00000000-0005-0000-0000-000044040000}"/>
    <cellStyle name="Naslov 60" xfId="1121" xr:uid="{00000000-0005-0000-0000-000045040000}"/>
    <cellStyle name="Naslov 61" xfId="1122" xr:uid="{00000000-0005-0000-0000-000046040000}"/>
    <cellStyle name="Naslov 62" xfId="1123" xr:uid="{00000000-0005-0000-0000-000047040000}"/>
    <cellStyle name="Naslov 63" xfId="1124" xr:uid="{00000000-0005-0000-0000-000048040000}"/>
    <cellStyle name="Naslov 64" xfId="1125" xr:uid="{00000000-0005-0000-0000-000049040000}"/>
    <cellStyle name="Naslov 65" xfId="1126" xr:uid="{00000000-0005-0000-0000-00004A040000}"/>
    <cellStyle name="Naslov 66" xfId="1127" xr:uid="{00000000-0005-0000-0000-00004B040000}"/>
    <cellStyle name="Naslov 67" xfId="1128" xr:uid="{00000000-0005-0000-0000-00004C040000}"/>
    <cellStyle name="Naslov 68" xfId="1129" xr:uid="{00000000-0005-0000-0000-00004D040000}"/>
    <cellStyle name="Naslov 69" xfId="1130" xr:uid="{00000000-0005-0000-0000-00004E040000}"/>
    <cellStyle name="NASLOV 7" xfId="1131" xr:uid="{00000000-0005-0000-0000-00004F040000}"/>
    <cellStyle name="Naslov 70" xfId="1132" xr:uid="{00000000-0005-0000-0000-000050040000}"/>
    <cellStyle name="Naslov 71" xfId="1133" xr:uid="{00000000-0005-0000-0000-000051040000}"/>
    <cellStyle name="Naslov 72" xfId="1134" xr:uid="{00000000-0005-0000-0000-000052040000}"/>
    <cellStyle name="Naslov 73" xfId="1135" xr:uid="{00000000-0005-0000-0000-000053040000}"/>
    <cellStyle name="Naslov 74" xfId="1136" xr:uid="{00000000-0005-0000-0000-000054040000}"/>
    <cellStyle name="Naslov 75" xfId="1137" xr:uid="{00000000-0005-0000-0000-000055040000}"/>
    <cellStyle name="Naslov 76" xfId="1138" xr:uid="{00000000-0005-0000-0000-000056040000}"/>
    <cellStyle name="Naslov 77" xfId="1139" xr:uid="{00000000-0005-0000-0000-000057040000}"/>
    <cellStyle name="Naslov 78" xfId="1140" xr:uid="{00000000-0005-0000-0000-000058040000}"/>
    <cellStyle name="Naslov 79" xfId="1141" xr:uid="{00000000-0005-0000-0000-000059040000}"/>
    <cellStyle name="NASLOV 8" xfId="1142" xr:uid="{00000000-0005-0000-0000-00005A040000}"/>
    <cellStyle name="Naslov 80" xfId="1143" xr:uid="{00000000-0005-0000-0000-00005B040000}"/>
    <cellStyle name="Naslov 81" xfId="1144" xr:uid="{00000000-0005-0000-0000-00005C040000}"/>
    <cellStyle name="Naslov 82" xfId="1145" xr:uid="{00000000-0005-0000-0000-00005D040000}"/>
    <cellStyle name="Naslov 83" xfId="1146" xr:uid="{00000000-0005-0000-0000-00005E040000}"/>
    <cellStyle name="Naslov 84" xfId="1147" xr:uid="{00000000-0005-0000-0000-00005F040000}"/>
    <cellStyle name="Naslov 85" xfId="1148" xr:uid="{00000000-0005-0000-0000-000060040000}"/>
    <cellStyle name="Naslov 86" xfId="1149" xr:uid="{00000000-0005-0000-0000-000061040000}"/>
    <cellStyle name="Naslov 87" xfId="1150" xr:uid="{00000000-0005-0000-0000-000062040000}"/>
    <cellStyle name="Naslov 88" xfId="1151" xr:uid="{00000000-0005-0000-0000-000063040000}"/>
    <cellStyle name="Naslov 89" xfId="1152" xr:uid="{00000000-0005-0000-0000-000064040000}"/>
    <cellStyle name="NASLOV 9" xfId="1153" xr:uid="{00000000-0005-0000-0000-000065040000}"/>
    <cellStyle name="Naslov 90" xfId="1154" xr:uid="{00000000-0005-0000-0000-000066040000}"/>
    <cellStyle name="Naslov 91" xfId="1155" xr:uid="{00000000-0005-0000-0000-000067040000}"/>
    <cellStyle name="Naslov 92" xfId="1156" xr:uid="{00000000-0005-0000-0000-000068040000}"/>
    <cellStyle name="Naslov 93" xfId="1157" xr:uid="{00000000-0005-0000-0000-000069040000}"/>
    <cellStyle name="Naslov 94" xfId="1158" xr:uid="{00000000-0005-0000-0000-00006A040000}"/>
    <cellStyle name="Naslov 95" xfId="1159" xr:uid="{00000000-0005-0000-0000-00006B040000}"/>
    <cellStyle name="Naslov 96" xfId="1160" xr:uid="{00000000-0005-0000-0000-00006C040000}"/>
    <cellStyle name="Naslov 97" xfId="1161" xr:uid="{00000000-0005-0000-0000-00006D040000}"/>
    <cellStyle name="Naslov 98" xfId="1162" xr:uid="{00000000-0005-0000-0000-00006E040000}"/>
    <cellStyle name="Naslov 99" xfId="1163" xr:uid="{00000000-0005-0000-0000-00006F040000}"/>
    <cellStyle name="Navadno 3" xfId="1164" xr:uid="{00000000-0005-0000-0000-000070040000}"/>
    <cellStyle name="Navadno_BoQ-SE" xfId="1165" xr:uid="{00000000-0005-0000-0000-000071040000}"/>
    <cellStyle name="Neutral 10" xfId="1166" xr:uid="{00000000-0005-0000-0000-000072040000}"/>
    <cellStyle name="Neutral 11" xfId="1167" xr:uid="{00000000-0005-0000-0000-000073040000}"/>
    <cellStyle name="Neutral 12" xfId="1168" xr:uid="{00000000-0005-0000-0000-000074040000}"/>
    <cellStyle name="Neutral 13" xfId="1169" xr:uid="{00000000-0005-0000-0000-000075040000}"/>
    <cellStyle name="Neutral 14" xfId="1170" xr:uid="{00000000-0005-0000-0000-000076040000}"/>
    <cellStyle name="Neutral 2" xfId="1171" xr:uid="{00000000-0005-0000-0000-000077040000}"/>
    <cellStyle name="Neutral 3" xfId="1172" xr:uid="{00000000-0005-0000-0000-000078040000}"/>
    <cellStyle name="Neutral 4" xfId="1173" xr:uid="{00000000-0005-0000-0000-000079040000}"/>
    <cellStyle name="Neutral 5" xfId="1174" xr:uid="{00000000-0005-0000-0000-00007A040000}"/>
    <cellStyle name="Neutral 6" xfId="1175" xr:uid="{00000000-0005-0000-0000-00007B040000}"/>
    <cellStyle name="Neutral 7" xfId="1176" xr:uid="{00000000-0005-0000-0000-00007C040000}"/>
    <cellStyle name="Neutral 8" xfId="1177" xr:uid="{00000000-0005-0000-0000-00007D040000}"/>
    <cellStyle name="Neutral 9" xfId="1178" xr:uid="{00000000-0005-0000-0000-00007E040000}"/>
    <cellStyle name="Neutralno 2" xfId="1179" xr:uid="{00000000-0005-0000-0000-00007F040000}"/>
    <cellStyle name="Neutralno 3" xfId="1180" xr:uid="{00000000-0005-0000-0000-000080040000}"/>
    <cellStyle name="Neutre" xfId="1181" xr:uid="{00000000-0005-0000-0000-000081040000}"/>
    <cellStyle name="Nevtralno" xfId="1182" xr:uid="{00000000-0005-0000-0000-000082040000}"/>
    <cellStyle name="Normal" xfId="0" builtinId="0"/>
    <cellStyle name="Normal - Style1" xfId="1183" xr:uid="{00000000-0005-0000-0000-000084040000}"/>
    <cellStyle name="Normal 10" xfId="1184" xr:uid="{00000000-0005-0000-0000-000085040000}"/>
    <cellStyle name="Normal 10 10" xfId="7" xr:uid="{00000000-0005-0000-0000-000086040000}"/>
    <cellStyle name="Normal 10 2" xfId="8" xr:uid="{00000000-0005-0000-0000-000087040000}"/>
    <cellStyle name="Normal 10 2 2" xfId="1185" xr:uid="{00000000-0005-0000-0000-000088040000}"/>
    <cellStyle name="Normal 10 3" xfId="1186" xr:uid="{00000000-0005-0000-0000-000089040000}"/>
    <cellStyle name="Normal 10 4" xfId="1187" xr:uid="{00000000-0005-0000-0000-00008A040000}"/>
    <cellStyle name="Normal 10 6" xfId="1188" xr:uid="{00000000-0005-0000-0000-00008B040000}"/>
    <cellStyle name="Normal 10 7" xfId="1189" xr:uid="{00000000-0005-0000-0000-00008C040000}"/>
    <cellStyle name="Normal 11" xfId="9" xr:uid="{00000000-0005-0000-0000-00008D040000}"/>
    <cellStyle name="Normal 11 2" xfId="1190" xr:uid="{00000000-0005-0000-0000-00008E040000}"/>
    <cellStyle name="Normal 12" xfId="10" xr:uid="{00000000-0005-0000-0000-00008F040000}"/>
    <cellStyle name="Normal 12 2" xfId="1192" xr:uid="{00000000-0005-0000-0000-000090040000}"/>
    <cellStyle name="Normal 12 3" xfId="1193" xr:uid="{00000000-0005-0000-0000-000091040000}"/>
    <cellStyle name="Normal 12 4" xfId="1194" xr:uid="{00000000-0005-0000-0000-000092040000}"/>
    <cellStyle name="Normal 12 5" xfId="1195" xr:uid="{00000000-0005-0000-0000-000093040000}"/>
    <cellStyle name="Normal 12 6" xfId="1191" xr:uid="{00000000-0005-0000-0000-000094040000}"/>
    <cellStyle name="Normal 13" xfId="1196" xr:uid="{00000000-0005-0000-0000-000095040000}"/>
    <cellStyle name="Normal 13 2" xfId="1197" xr:uid="{00000000-0005-0000-0000-000096040000}"/>
    <cellStyle name="Normal 13 2 2" xfId="1198" xr:uid="{00000000-0005-0000-0000-000097040000}"/>
    <cellStyle name="Normal 13 3" xfId="1199" xr:uid="{00000000-0005-0000-0000-000098040000}"/>
    <cellStyle name="Normal 14" xfId="11" xr:uid="{00000000-0005-0000-0000-000099040000}"/>
    <cellStyle name="Normal 14 2" xfId="1200" xr:uid="{00000000-0005-0000-0000-00009A040000}"/>
    <cellStyle name="Normal 15" xfId="1201" xr:uid="{00000000-0005-0000-0000-00009B040000}"/>
    <cellStyle name="Normal 15 2" xfId="1202" xr:uid="{00000000-0005-0000-0000-00009C040000}"/>
    <cellStyle name="Normal 16" xfId="1203" xr:uid="{00000000-0005-0000-0000-00009D040000}"/>
    <cellStyle name="Normal 16 2" xfId="1204" xr:uid="{00000000-0005-0000-0000-00009E040000}"/>
    <cellStyle name="Normal 16 4" xfId="1205" xr:uid="{00000000-0005-0000-0000-00009F040000}"/>
    <cellStyle name="Normal 16_elektroinstalacije" xfId="1206" xr:uid="{00000000-0005-0000-0000-0000A0040000}"/>
    <cellStyle name="Normal 17" xfId="1207" xr:uid="{00000000-0005-0000-0000-0000A1040000}"/>
    <cellStyle name="Normal 17 2" xfId="1208" xr:uid="{00000000-0005-0000-0000-0000A2040000}"/>
    <cellStyle name="Normal 18" xfId="1209" xr:uid="{00000000-0005-0000-0000-0000A3040000}"/>
    <cellStyle name="Normal 18 2" xfId="1210" xr:uid="{00000000-0005-0000-0000-0000A4040000}"/>
    <cellStyle name="Normal 18 3" xfId="1211" xr:uid="{00000000-0005-0000-0000-0000A5040000}"/>
    <cellStyle name="Normal 19" xfId="1212" xr:uid="{00000000-0005-0000-0000-0000A6040000}"/>
    <cellStyle name="Normal 19 2" xfId="1213" xr:uid="{00000000-0005-0000-0000-0000A7040000}"/>
    <cellStyle name="Normal 19 2 2" xfId="1214" xr:uid="{00000000-0005-0000-0000-0000A8040000}"/>
    <cellStyle name="Normal 19_elektroinstalacije" xfId="1215" xr:uid="{00000000-0005-0000-0000-0000A9040000}"/>
    <cellStyle name="Normal 2" xfId="12" xr:uid="{00000000-0005-0000-0000-0000AA040000}"/>
    <cellStyle name="Normal 2 10" xfId="1216" xr:uid="{00000000-0005-0000-0000-0000AB040000}"/>
    <cellStyle name="Normal 2 10 2" xfId="1217" xr:uid="{00000000-0005-0000-0000-0000AC040000}"/>
    <cellStyle name="Normal 2 10 3" xfId="1218" xr:uid="{00000000-0005-0000-0000-0000AD040000}"/>
    <cellStyle name="Normal 2 10_BURE COMMERCE" xfId="1219" xr:uid="{00000000-0005-0000-0000-0000AE040000}"/>
    <cellStyle name="Normal 2 11" xfId="13" xr:uid="{00000000-0005-0000-0000-0000AF040000}"/>
    <cellStyle name="Normal 2 11 2" xfId="1220" xr:uid="{00000000-0005-0000-0000-0000B0040000}"/>
    <cellStyle name="Normal 2 11 3" xfId="1221" xr:uid="{00000000-0005-0000-0000-0000B1040000}"/>
    <cellStyle name="Normal 2 11_BURE COMMERCE" xfId="1222" xr:uid="{00000000-0005-0000-0000-0000B2040000}"/>
    <cellStyle name="Normal 2 12" xfId="1223" xr:uid="{00000000-0005-0000-0000-0000B3040000}"/>
    <cellStyle name="Normal 2 12 2" xfId="1224" xr:uid="{00000000-0005-0000-0000-0000B4040000}"/>
    <cellStyle name="Normal 2 12 3" xfId="1225" xr:uid="{00000000-0005-0000-0000-0000B5040000}"/>
    <cellStyle name="Normal 2 12_BURE COMMERCE" xfId="1226" xr:uid="{00000000-0005-0000-0000-0000B6040000}"/>
    <cellStyle name="Normal 2 13" xfId="1227" xr:uid="{00000000-0005-0000-0000-0000B7040000}"/>
    <cellStyle name="Normal 2 13 2" xfId="1228" xr:uid="{00000000-0005-0000-0000-0000B8040000}"/>
    <cellStyle name="Normal 2 13 3" xfId="1229" xr:uid="{00000000-0005-0000-0000-0000B9040000}"/>
    <cellStyle name="Normal 2 13_BURE COMMERCE" xfId="1230" xr:uid="{00000000-0005-0000-0000-0000BA040000}"/>
    <cellStyle name="Normal 2 14" xfId="1231" xr:uid="{00000000-0005-0000-0000-0000BB040000}"/>
    <cellStyle name="Normal 2 15" xfId="1232" xr:uid="{00000000-0005-0000-0000-0000BC040000}"/>
    <cellStyle name="Normal 2 15 2" xfId="1233" xr:uid="{00000000-0005-0000-0000-0000BD040000}"/>
    <cellStyle name="Normal 2 16" xfId="1234" xr:uid="{00000000-0005-0000-0000-0000BE040000}"/>
    <cellStyle name="Normal 2 17" xfId="1235" xr:uid="{00000000-0005-0000-0000-0000BF040000}"/>
    <cellStyle name="Normal 2 18" xfId="1236" xr:uid="{00000000-0005-0000-0000-0000C0040000}"/>
    <cellStyle name="Normal 2 19" xfId="1237" xr:uid="{00000000-0005-0000-0000-0000C1040000}"/>
    <cellStyle name="Normal 2 2" xfId="14" xr:uid="{00000000-0005-0000-0000-0000C2040000}"/>
    <cellStyle name="Normal 2 2 2" xfId="1238" xr:uid="{00000000-0005-0000-0000-0000C3040000}"/>
    <cellStyle name="Normal 2 2 3" xfId="1239" xr:uid="{00000000-0005-0000-0000-0000C4040000}"/>
    <cellStyle name="Normal 2 2 4" xfId="1240" xr:uid="{00000000-0005-0000-0000-0000C5040000}"/>
    <cellStyle name="Normal 2 2 5" xfId="1241" xr:uid="{00000000-0005-0000-0000-0000C6040000}"/>
    <cellStyle name="Normal 2 2 6" xfId="1242" xr:uid="{00000000-0005-0000-0000-0000C7040000}"/>
    <cellStyle name="Normal 2 2_123_IZ_troskovnik_rasvjeta_120320_telektra" xfId="1243" xr:uid="{00000000-0005-0000-0000-0000C8040000}"/>
    <cellStyle name="Normal 2 20" xfId="1244" xr:uid="{00000000-0005-0000-0000-0000C9040000}"/>
    <cellStyle name="Normal 2 21" xfId="1245" xr:uid="{00000000-0005-0000-0000-0000CA040000}"/>
    <cellStyle name="Normal 2 22" xfId="1246" xr:uid="{00000000-0005-0000-0000-0000CB040000}"/>
    <cellStyle name="Normal 2 23" xfId="1247" xr:uid="{00000000-0005-0000-0000-0000CC040000}"/>
    <cellStyle name="Normal 2 24" xfId="1248" xr:uid="{00000000-0005-0000-0000-0000CD040000}"/>
    <cellStyle name="Normal 2 25" xfId="1249" xr:uid="{00000000-0005-0000-0000-0000CE040000}"/>
    <cellStyle name="Normal 2 26" xfId="1250" xr:uid="{00000000-0005-0000-0000-0000CF040000}"/>
    <cellStyle name="Normal 2 27" xfId="1251" xr:uid="{00000000-0005-0000-0000-0000D0040000}"/>
    <cellStyle name="Normal 2 28" xfId="1252" xr:uid="{00000000-0005-0000-0000-0000D1040000}"/>
    <cellStyle name="Normal 2 29" xfId="1253" xr:uid="{00000000-0005-0000-0000-0000D2040000}"/>
    <cellStyle name="Normal 2 3" xfId="1254" xr:uid="{00000000-0005-0000-0000-0000D3040000}"/>
    <cellStyle name="Normal 2 3 2" xfId="1255" xr:uid="{00000000-0005-0000-0000-0000D4040000}"/>
    <cellStyle name="Normal 2 3 3" xfId="1256" xr:uid="{00000000-0005-0000-0000-0000D5040000}"/>
    <cellStyle name="Normal 2 3 4" xfId="1257" xr:uid="{00000000-0005-0000-0000-0000D6040000}"/>
    <cellStyle name="Normal 2 3_BURE COMMERCE" xfId="1258" xr:uid="{00000000-0005-0000-0000-0000D7040000}"/>
    <cellStyle name="Normal 2 30" xfId="1259" xr:uid="{00000000-0005-0000-0000-0000D8040000}"/>
    <cellStyle name="Normal 2 31" xfId="1260" xr:uid="{00000000-0005-0000-0000-0000D9040000}"/>
    <cellStyle name="Normal 2 32" xfId="1261" xr:uid="{00000000-0005-0000-0000-0000DA040000}"/>
    <cellStyle name="Normal 2 33" xfId="1262" xr:uid="{00000000-0005-0000-0000-0000DB040000}"/>
    <cellStyle name="Normal 2 34" xfId="1263" xr:uid="{00000000-0005-0000-0000-0000DC040000}"/>
    <cellStyle name="Normal 2 35" xfId="1264" xr:uid="{00000000-0005-0000-0000-0000DD040000}"/>
    <cellStyle name="Normal 2 36" xfId="1265" xr:uid="{00000000-0005-0000-0000-0000DE040000}"/>
    <cellStyle name="Normal 2 4" xfId="1266" xr:uid="{00000000-0005-0000-0000-0000DF040000}"/>
    <cellStyle name="Normal 2 4 2" xfId="1267" xr:uid="{00000000-0005-0000-0000-0000E0040000}"/>
    <cellStyle name="Normal 2 4 3" xfId="1268" xr:uid="{00000000-0005-0000-0000-0000E1040000}"/>
    <cellStyle name="Normal 2 4_BURE COMMERCE" xfId="1269" xr:uid="{00000000-0005-0000-0000-0000E2040000}"/>
    <cellStyle name="Normal 2 5" xfId="1270" xr:uid="{00000000-0005-0000-0000-0000E3040000}"/>
    <cellStyle name="Normal 2 5 2" xfId="1271" xr:uid="{00000000-0005-0000-0000-0000E4040000}"/>
    <cellStyle name="Normal 2 5 3" xfId="1272" xr:uid="{00000000-0005-0000-0000-0000E5040000}"/>
    <cellStyle name="Normal 2 5 3 2" xfId="1273" xr:uid="{00000000-0005-0000-0000-0000E6040000}"/>
    <cellStyle name="Normal 2 5 4" xfId="1274" xr:uid="{00000000-0005-0000-0000-0000E7040000}"/>
    <cellStyle name="Normal 2 5_123_IZ_troskovnik_rasvjeta_120320_telektra" xfId="1275" xr:uid="{00000000-0005-0000-0000-0000E8040000}"/>
    <cellStyle name="Normal 2 6" xfId="1276" xr:uid="{00000000-0005-0000-0000-0000E9040000}"/>
    <cellStyle name="Normal 2 6 2" xfId="1277" xr:uid="{00000000-0005-0000-0000-0000EA040000}"/>
    <cellStyle name="Normal 2 6 3" xfId="1278" xr:uid="{00000000-0005-0000-0000-0000EB040000}"/>
    <cellStyle name="Normal 2 6 4" xfId="1279" xr:uid="{00000000-0005-0000-0000-0000EC040000}"/>
    <cellStyle name="Normal 2 6_BURE COMMERCE" xfId="1280" xr:uid="{00000000-0005-0000-0000-0000ED040000}"/>
    <cellStyle name="Normal 2 7" xfId="1281" xr:uid="{00000000-0005-0000-0000-0000EE040000}"/>
    <cellStyle name="Normal 2 7 2" xfId="1282" xr:uid="{00000000-0005-0000-0000-0000EF040000}"/>
    <cellStyle name="Normal 2 7 3" xfId="1283" xr:uid="{00000000-0005-0000-0000-0000F0040000}"/>
    <cellStyle name="Normal 2 7_BURE COMMERCE" xfId="1284" xr:uid="{00000000-0005-0000-0000-0000F1040000}"/>
    <cellStyle name="Normal 2 8" xfId="1285" xr:uid="{00000000-0005-0000-0000-0000F2040000}"/>
    <cellStyle name="Normal 2 8 2" xfId="1286" xr:uid="{00000000-0005-0000-0000-0000F3040000}"/>
    <cellStyle name="Normal 2 8 3" xfId="1287" xr:uid="{00000000-0005-0000-0000-0000F4040000}"/>
    <cellStyle name="Normal 2 8_BURE COMMERCE" xfId="1288" xr:uid="{00000000-0005-0000-0000-0000F5040000}"/>
    <cellStyle name="Normal 2 9" xfId="1289" xr:uid="{00000000-0005-0000-0000-0000F6040000}"/>
    <cellStyle name="Normal 2 9 2" xfId="1290" xr:uid="{00000000-0005-0000-0000-0000F7040000}"/>
    <cellStyle name="Normal 2 9 3" xfId="1291" xr:uid="{00000000-0005-0000-0000-0000F8040000}"/>
    <cellStyle name="Normal 2 9_BURE COMMERCE" xfId="1292" xr:uid="{00000000-0005-0000-0000-0000F9040000}"/>
    <cellStyle name="Normal 2_02_FPZ_borongaj_69 -TENDER_TROŠKOVNIK_ELEKTRO_FAZA_1U_L" xfId="1293" xr:uid="{00000000-0005-0000-0000-0000FA040000}"/>
    <cellStyle name="Normal 20" xfId="1294" xr:uid="{00000000-0005-0000-0000-0000FB040000}"/>
    <cellStyle name="Normal 20 2" xfId="1295" xr:uid="{00000000-0005-0000-0000-0000FC040000}"/>
    <cellStyle name="Normal 20_elektroinstalacije" xfId="1296" xr:uid="{00000000-0005-0000-0000-0000FD040000}"/>
    <cellStyle name="Normal 21" xfId="1297" xr:uid="{00000000-0005-0000-0000-0000FE040000}"/>
    <cellStyle name="Normal 21 2" xfId="1298" xr:uid="{00000000-0005-0000-0000-0000FF040000}"/>
    <cellStyle name="Normal 22" xfId="1299" xr:uid="{00000000-0005-0000-0000-000000050000}"/>
    <cellStyle name="Normal 22 2" xfId="1300" xr:uid="{00000000-0005-0000-0000-000001050000}"/>
    <cellStyle name="Normal 23" xfId="1301" xr:uid="{00000000-0005-0000-0000-000002050000}"/>
    <cellStyle name="Normal 23 2" xfId="1302" xr:uid="{00000000-0005-0000-0000-000003050000}"/>
    <cellStyle name="Normal 24" xfId="1303" xr:uid="{00000000-0005-0000-0000-000004050000}"/>
    <cellStyle name="Normal 24 2" xfId="1304" xr:uid="{00000000-0005-0000-0000-000005050000}"/>
    <cellStyle name="Normal 25" xfId="1305" xr:uid="{00000000-0005-0000-0000-000006050000}"/>
    <cellStyle name="Normal 25 2" xfId="1306" xr:uid="{00000000-0005-0000-0000-000007050000}"/>
    <cellStyle name="Normal 26" xfId="1307" xr:uid="{00000000-0005-0000-0000-000008050000}"/>
    <cellStyle name="Normal 26 2" xfId="1308" xr:uid="{00000000-0005-0000-0000-000009050000}"/>
    <cellStyle name="Normal 27" xfId="1309" xr:uid="{00000000-0005-0000-0000-00000A050000}"/>
    <cellStyle name="Normal 27 2" xfId="1310" xr:uid="{00000000-0005-0000-0000-00000B050000}"/>
    <cellStyle name="Normal 28" xfId="1311" xr:uid="{00000000-0005-0000-0000-00000C050000}"/>
    <cellStyle name="Normal 28 2" xfId="1312" xr:uid="{00000000-0005-0000-0000-00000D050000}"/>
    <cellStyle name="Normal 29" xfId="1313" xr:uid="{00000000-0005-0000-0000-00000E050000}"/>
    <cellStyle name="Normal 29 2" xfId="1314" xr:uid="{00000000-0005-0000-0000-00000F050000}"/>
    <cellStyle name="Normal 3" xfId="15" xr:uid="{00000000-0005-0000-0000-000010050000}"/>
    <cellStyle name="Normal 3 10" xfId="1316" xr:uid="{00000000-0005-0000-0000-000011050000}"/>
    <cellStyle name="Normal 3 10 2" xfId="1317" xr:uid="{00000000-0005-0000-0000-000012050000}"/>
    <cellStyle name="Normal 3 10 3" xfId="1318" xr:uid="{00000000-0005-0000-0000-000013050000}"/>
    <cellStyle name="Normal 3 10_BURE COMMERCE" xfId="1319" xr:uid="{00000000-0005-0000-0000-000014050000}"/>
    <cellStyle name="Normal 3 11" xfId="1320" xr:uid="{00000000-0005-0000-0000-000015050000}"/>
    <cellStyle name="Normal 3 11 2" xfId="1321" xr:uid="{00000000-0005-0000-0000-000016050000}"/>
    <cellStyle name="Normal 3 11 3" xfId="1322" xr:uid="{00000000-0005-0000-0000-000017050000}"/>
    <cellStyle name="Normal 3 11_BURE COMMERCE" xfId="1323" xr:uid="{00000000-0005-0000-0000-000018050000}"/>
    <cellStyle name="Normal 3 12" xfId="1324" xr:uid="{00000000-0005-0000-0000-000019050000}"/>
    <cellStyle name="Normal 3 12 2" xfId="1325" xr:uid="{00000000-0005-0000-0000-00001A050000}"/>
    <cellStyle name="Normal 3 12 3" xfId="1326" xr:uid="{00000000-0005-0000-0000-00001B050000}"/>
    <cellStyle name="Normal 3 12_BURE COMMERCE" xfId="1327" xr:uid="{00000000-0005-0000-0000-00001C050000}"/>
    <cellStyle name="Normal 3 13" xfId="1328" xr:uid="{00000000-0005-0000-0000-00001D050000}"/>
    <cellStyle name="Normal 3 13 2" xfId="1329" xr:uid="{00000000-0005-0000-0000-00001E050000}"/>
    <cellStyle name="Normal 3 13 3" xfId="1330" xr:uid="{00000000-0005-0000-0000-00001F050000}"/>
    <cellStyle name="Normal 3 13_BURE COMMERCE" xfId="1331" xr:uid="{00000000-0005-0000-0000-000020050000}"/>
    <cellStyle name="Normal 3 14" xfId="1332" xr:uid="{00000000-0005-0000-0000-000021050000}"/>
    <cellStyle name="Normal 3 15" xfId="1333" xr:uid="{00000000-0005-0000-0000-000022050000}"/>
    <cellStyle name="Normal 3 15 2" xfId="1334" xr:uid="{00000000-0005-0000-0000-000023050000}"/>
    <cellStyle name="Normal 3 16" xfId="1335" xr:uid="{00000000-0005-0000-0000-000024050000}"/>
    <cellStyle name="Normal 3 17" xfId="1336" xr:uid="{00000000-0005-0000-0000-000025050000}"/>
    <cellStyle name="Normal 3 18" xfId="1337" xr:uid="{00000000-0005-0000-0000-000026050000}"/>
    <cellStyle name="Normal 3 19" xfId="1338" xr:uid="{00000000-0005-0000-0000-000027050000}"/>
    <cellStyle name="Normal 3 2" xfId="1339" xr:uid="{00000000-0005-0000-0000-000028050000}"/>
    <cellStyle name="Normal 3 2 2" xfId="1340" xr:uid="{00000000-0005-0000-0000-000029050000}"/>
    <cellStyle name="Normal 3 2 2 2" xfId="1341" xr:uid="{00000000-0005-0000-0000-00002A050000}"/>
    <cellStyle name="Normal 3 2 3" xfId="1342" xr:uid="{00000000-0005-0000-0000-00002B050000}"/>
    <cellStyle name="Normal 3 2 4" xfId="1343" xr:uid="{00000000-0005-0000-0000-00002C050000}"/>
    <cellStyle name="Normal 3 2_BURE COMMERCE" xfId="1344" xr:uid="{00000000-0005-0000-0000-00002D050000}"/>
    <cellStyle name="Normal 3 20" xfId="1345" xr:uid="{00000000-0005-0000-0000-00002E050000}"/>
    <cellStyle name="Normal 3 21" xfId="1346" xr:uid="{00000000-0005-0000-0000-00002F050000}"/>
    <cellStyle name="Normal 3 22" xfId="1347" xr:uid="{00000000-0005-0000-0000-000030050000}"/>
    <cellStyle name="Normal 3 23" xfId="1348" xr:uid="{00000000-0005-0000-0000-000031050000}"/>
    <cellStyle name="Normal 3 24" xfId="1349" xr:uid="{00000000-0005-0000-0000-000032050000}"/>
    <cellStyle name="Normal 3 25" xfId="1350" xr:uid="{00000000-0005-0000-0000-000033050000}"/>
    <cellStyle name="Normal 3 26" xfId="1351" xr:uid="{00000000-0005-0000-0000-000034050000}"/>
    <cellStyle name="Normal 3 27" xfId="1352" xr:uid="{00000000-0005-0000-0000-000035050000}"/>
    <cellStyle name="Normal 3 28" xfId="1353" xr:uid="{00000000-0005-0000-0000-000036050000}"/>
    <cellStyle name="Normal 3 29" xfId="1354" xr:uid="{00000000-0005-0000-0000-000037050000}"/>
    <cellStyle name="Normal 3 3" xfId="1355" xr:uid="{00000000-0005-0000-0000-000038050000}"/>
    <cellStyle name="Normal 3 3 2" xfId="1356" xr:uid="{00000000-0005-0000-0000-000039050000}"/>
    <cellStyle name="Normal 3 3 3" xfId="1357" xr:uid="{00000000-0005-0000-0000-00003A050000}"/>
    <cellStyle name="Normal 3 3 4" xfId="1358" xr:uid="{00000000-0005-0000-0000-00003B050000}"/>
    <cellStyle name="Normal 3 3_BURE COMMERCE" xfId="1359" xr:uid="{00000000-0005-0000-0000-00003C050000}"/>
    <cellStyle name="Normal 3 30" xfId="1360" xr:uid="{00000000-0005-0000-0000-00003D050000}"/>
    <cellStyle name="Normal 3 31" xfId="1361" xr:uid="{00000000-0005-0000-0000-00003E050000}"/>
    <cellStyle name="Normal 3 32" xfId="1362" xr:uid="{00000000-0005-0000-0000-00003F050000}"/>
    <cellStyle name="Normal 3 33" xfId="1363" xr:uid="{00000000-0005-0000-0000-000040050000}"/>
    <cellStyle name="Normal 3 34" xfId="1364" xr:uid="{00000000-0005-0000-0000-000041050000}"/>
    <cellStyle name="Normal 3 35" xfId="1365" xr:uid="{00000000-0005-0000-0000-000042050000}"/>
    <cellStyle name="Normal 3 36" xfId="1366" xr:uid="{00000000-0005-0000-0000-000043050000}"/>
    <cellStyle name="Normal 3 37" xfId="1367" xr:uid="{00000000-0005-0000-0000-000044050000}"/>
    <cellStyle name="Normal 3 38" xfId="1315" xr:uid="{00000000-0005-0000-0000-000045050000}"/>
    <cellStyle name="Normal 3 4" xfId="1368" xr:uid="{00000000-0005-0000-0000-000046050000}"/>
    <cellStyle name="Normal 3 4 2" xfId="1369" xr:uid="{00000000-0005-0000-0000-000047050000}"/>
    <cellStyle name="Normal 3 4 3" xfId="1370" xr:uid="{00000000-0005-0000-0000-000048050000}"/>
    <cellStyle name="Normal 3 4 4" xfId="1371" xr:uid="{00000000-0005-0000-0000-000049050000}"/>
    <cellStyle name="Normal 3 4 5" xfId="1372" xr:uid="{00000000-0005-0000-0000-00004A050000}"/>
    <cellStyle name="Normal 3 4_BURE COMMERCE" xfId="1373" xr:uid="{00000000-0005-0000-0000-00004B050000}"/>
    <cellStyle name="Normal 3 5" xfId="1374" xr:uid="{00000000-0005-0000-0000-00004C050000}"/>
    <cellStyle name="Normal 3 5 2" xfId="1375" xr:uid="{00000000-0005-0000-0000-00004D050000}"/>
    <cellStyle name="Normal 3 5 3" xfId="1376" xr:uid="{00000000-0005-0000-0000-00004E050000}"/>
    <cellStyle name="Normal 3 5 4" xfId="1377" xr:uid="{00000000-0005-0000-0000-00004F050000}"/>
    <cellStyle name="Normal 3 5_BURE COMMERCE" xfId="1378" xr:uid="{00000000-0005-0000-0000-000050050000}"/>
    <cellStyle name="Normal 3 6" xfId="1379" xr:uid="{00000000-0005-0000-0000-000051050000}"/>
    <cellStyle name="Normal 3 6 2" xfId="1380" xr:uid="{00000000-0005-0000-0000-000052050000}"/>
    <cellStyle name="Normal 3 6 3" xfId="1381" xr:uid="{00000000-0005-0000-0000-000053050000}"/>
    <cellStyle name="Normal 3 6 4" xfId="1382" xr:uid="{00000000-0005-0000-0000-000054050000}"/>
    <cellStyle name="Normal 3 6_BURE COMMERCE" xfId="1383" xr:uid="{00000000-0005-0000-0000-000055050000}"/>
    <cellStyle name="Normal 3 7" xfId="1384" xr:uid="{00000000-0005-0000-0000-000056050000}"/>
    <cellStyle name="Normal 3 7 2" xfId="1385" xr:uid="{00000000-0005-0000-0000-000057050000}"/>
    <cellStyle name="Normal 3 7 3" xfId="1386" xr:uid="{00000000-0005-0000-0000-000058050000}"/>
    <cellStyle name="Normal 3 7_BURE COMMERCE" xfId="1387" xr:uid="{00000000-0005-0000-0000-000059050000}"/>
    <cellStyle name="Normal 3 8" xfId="1388" xr:uid="{00000000-0005-0000-0000-00005A050000}"/>
    <cellStyle name="Normal 3 8 2" xfId="1389" xr:uid="{00000000-0005-0000-0000-00005B050000}"/>
    <cellStyle name="Normal 3 8 3" xfId="1390" xr:uid="{00000000-0005-0000-0000-00005C050000}"/>
    <cellStyle name="Normal 3 8_BURE COMMERCE" xfId="1391" xr:uid="{00000000-0005-0000-0000-00005D050000}"/>
    <cellStyle name="Normal 3 9" xfId="1392" xr:uid="{00000000-0005-0000-0000-00005E050000}"/>
    <cellStyle name="Normal 3 9 2" xfId="1393" xr:uid="{00000000-0005-0000-0000-00005F050000}"/>
    <cellStyle name="Normal 3 9 3" xfId="1394" xr:uid="{00000000-0005-0000-0000-000060050000}"/>
    <cellStyle name="Normal 3 9_BURE COMMERCE" xfId="1395" xr:uid="{00000000-0005-0000-0000-000061050000}"/>
    <cellStyle name="Normal 3_BKA_TR_BAUMAX-X_091221" xfId="1396" xr:uid="{00000000-0005-0000-0000-000062050000}"/>
    <cellStyle name="Normal 30" xfId="1397" xr:uid="{00000000-0005-0000-0000-000063050000}"/>
    <cellStyle name="Normal 30 2" xfId="1398" xr:uid="{00000000-0005-0000-0000-000064050000}"/>
    <cellStyle name="Normal 31" xfId="1399" xr:uid="{00000000-0005-0000-0000-000065050000}"/>
    <cellStyle name="Normal 31 2" xfId="1400" xr:uid="{00000000-0005-0000-0000-000066050000}"/>
    <cellStyle name="Normal 32" xfId="1401" xr:uid="{00000000-0005-0000-0000-000067050000}"/>
    <cellStyle name="Normal 32 2" xfId="1402" xr:uid="{00000000-0005-0000-0000-000068050000}"/>
    <cellStyle name="Normal 33" xfId="1403" xr:uid="{00000000-0005-0000-0000-000069050000}"/>
    <cellStyle name="Normal 33 2" xfId="1404" xr:uid="{00000000-0005-0000-0000-00006A050000}"/>
    <cellStyle name="Normal 34" xfId="1405" xr:uid="{00000000-0005-0000-0000-00006B050000}"/>
    <cellStyle name="Normal 34 2" xfId="1406" xr:uid="{00000000-0005-0000-0000-00006C050000}"/>
    <cellStyle name="Normal 35" xfId="1407" xr:uid="{00000000-0005-0000-0000-00006D050000}"/>
    <cellStyle name="Normal 35 2" xfId="1408" xr:uid="{00000000-0005-0000-0000-00006E050000}"/>
    <cellStyle name="Normal 36" xfId="1409" xr:uid="{00000000-0005-0000-0000-00006F050000}"/>
    <cellStyle name="Normal 37" xfId="1410" xr:uid="{00000000-0005-0000-0000-000070050000}"/>
    <cellStyle name="Normal 38" xfId="1411" xr:uid="{00000000-0005-0000-0000-000071050000}"/>
    <cellStyle name="Normal 39" xfId="1412" xr:uid="{00000000-0005-0000-0000-000072050000}"/>
    <cellStyle name="Normal 4" xfId="1413" xr:uid="{00000000-0005-0000-0000-000073050000}"/>
    <cellStyle name="Normal 4 2" xfId="1414" xr:uid="{00000000-0005-0000-0000-000074050000}"/>
    <cellStyle name="Normal 4 2 2" xfId="1415" xr:uid="{00000000-0005-0000-0000-000075050000}"/>
    <cellStyle name="Normal 4 3" xfId="1416" xr:uid="{00000000-0005-0000-0000-000076050000}"/>
    <cellStyle name="Normal 4 4" xfId="1417" xr:uid="{00000000-0005-0000-0000-000077050000}"/>
    <cellStyle name="Normal 4_elektroinstalacije" xfId="1418" xr:uid="{00000000-0005-0000-0000-000078050000}"/>
    <cellStyle name="Normal 40" xfId="1419" xr:uid="{00000000-0005-0000-0000-000079050000}"/>
    <cellStyle name="Normal 41" xfId="16" xr:uid="{00000000-0005-0000-0000-00007A050000}"/>
    <cellStyle name="Normal 41 2" xfId="1420" xr:uid="{00000000-0005-0000-0000-00007B050000}"/>
    <cellStyle name="Normal 42" xfId="1421" xr:uid="{00000000-0005-0000-0000-00007C050000}"/>
    <cellStyle name="Normal 43" xfId="1422" xr:uid="{00000000-0005-0000-0000-00007D050000}"/>
    <cellStyle name="Normal 44" xfId="1423" xr:uid="{00000000-0005-0000-0000-00007E050000}"/>
    <cellStyle name="Normal 45" xfId="35" xr:uid="{00000000-0005-0000-0000-00007F050000}"/>
    <cellStyle name="Normal 46" xfId="1424" xr:uid="{00000000-0005-0000-0000-000080050000}"/>
    <cellStyle name="Normal 47" xfId="1873" xr:uid="{00000000-0005-0000-0000-000081050000}"/>
    <cellStyle name="Normal 48" xfId="2047" xr:uid="{00000000-0005-0000-0000-000082050000}"/>
    <cellStyle name="Normal 49" xfId="2045" xr:uid="{00000000-0005-0000-0000-000083050000}"/>
    <cellStyle name="Normal 5" xfId="17" xr:uid="{00000000-0005-0000-0000-000084050000}"/>
    <cellStyle name="Normal 5 2" xfId="1425" xr:uid="{00000000-0005-0000-0000-000085050000}"/>
    <cellStyle name="Normal 50" xfId="1426" xr:uid="{00000000-0005-0000-0000-000086050000}"/>
    <cellStyle name="Normal 51" xfId="18" xr:uid="{00000000-0005-0000-0000-000087050000}"/>
    <cellStyle name="Normal 52" xfId="19" xr:uid="{00000000-0005-0000-0000-000088050000}"/>
    <cellStyle name="Normal 53" xfId="20" xr:uid="{00000000-0005-0000-0000-000089050000}"/>
    <cellStyle name="Normal 54" xfId="2044" xr:uid="{00000000-0005-0000-0000-00008A050000}"/>
    <cellStyle name="Normal 55" xfId="21" xr:uid="{00000000-0005-0000-0000-00008B050000}"/>
    <cellStyle name="Normal 56" xfId="22" xr:uid="{00000000-0005-0000-0000-00008C050000}"/>
    <cellStyle name="Normal 57" xfId="1427" xr:uid="{00000000-0005-0000-0000-00008D050000}"/>
    <cellStyle name="Normal 58" xfId="2041" xr:uid="{00000000-0005-0000-0000-00008E050000}"/>
    <cellStyle name="Normal 59" xfId="2040" xr:uid="{00000000-0005-0000-0000-00008F050000}"/>
    <cellStyle name="Normal 6" xfId="1428" xr:uid="{00000000-0005-0000-0000-000090050000}"/>
    <cellStyle name="Normal 6 2" xfId="1429" xr:uid="{00000000-0005-0000-0000-000091050000}"/>
    <cellStyle name="Normal 6 2 2" xfId="1430" xr:uid="{00000000-0005-0000-0000-000092050000}"/>
    <cellStyle name="Normal 6 3" xfId="1431" xr:uid="{00000000-0005-0000-0000-000093050000}"/>
    <cellStyle name="Normal 6_Kopija 2012-01-19 Troskovnici-ukupni-KNJIGA 6-ISPRAVLJENO" xfId="1432" xr:uid="{00000000-0005-0000-0000-000094050000}"/>
    <cellStyle name="Normal 60" xfId="2039" xr:uid="{00000000-0005-0000-0000-000095050000}"/>
    <cellStyle name="Normal 61" xfId="2038" xr:uid="{00000000-0005-0000-0000-000096050000}"/>
    <cellStyle name="Normal 62" xfId="2042" xr:uid="{00000000-0005-0000-0000-000097050000}"/>
    <cellStyle name="Normal 63" xfId="2037" xr:uid="{00000000-0005-0000-0000-000098050000}"/>
    <cellStyle name="Normal 64" xfId="2036" xr:uid="{00000000-0005-0000-0000-000099050000}"/>
    <cellStyle name="Normal 65" xfId="2035" xr:uid="{00000000-0005-0000-0000-00009A050000}"/>
    <cellStyle name="Normal 66" xfId="2034" xr:uid="{00000000-0005-0000-0000-00009B050000}"/>
    <cellStyle name="Normal 67" xfId="2033" xr:uid="{00000000-0005-0000-0000-00009C050000}"/>
    <cellStyle name="Normal 68" xfId="2043" xr:uid="{00000000-0005-0000-0000-00009D050000}"/>
    <cellStyle name="Normal 69" xfId="2031" xr:uid="{00000000-0005-0000-0000-00009E050000}"/>
    <cellStyle name="Normal 7" xfId="1433" xr:uid="{00000000-0005-0000-0000-00009F050000}"/>
    <cellStyle name="Normal 7 2" xfId="1434" xr:uid="{00000000-0005-0000-0000-0000A0050000}"/>
    <cellStyle name="Normal 70" xfId="2030" xr:uid="{00000000-0005-0000-0000-0000A1050000}"/>
    <cellStyle name="Normal 71" xfId="2032" xr:uid="{00000000-0005-0000-0000-0000A2050000}"/>
    <cellStyle name="Normal 72" xfId="2029" xr:uid="{00000000-0005-0000-0000-0000A3050000}"/>
    <cellStyle name="Normal 8" xfId="1435" xr:uid="{00000000-0005-0000-0000-0000A4050000}"/>
    <cellStyle name="Normal 8 2" xfId="1436" xr:uid="{00000000-0005-0000-0000-0000A5050000}"/>
    <cellStyle name="Normal 8 3" xfId="1437" xr:uid="{00000000-0005-0000-0000-0000A6050000}"/>
    <cellStyle name="Normal 8_elektroinstalacije" xfId="1438" xr:uid="{00000000-0005-0000-0000-0000A7050000}"/>
    <cellStyle name="Normal 9" xfId="1439" xr:uid="{00000000-0005-0000-0000-0000A8050000}"/>
    <cellStyle name="Normal 9 10" xfId="1440" xr:uid="{00000000-0005-0000-0000-0000A9050000}"/>
    <cellStyle name="Normal 9 2" xfId="1441" xr:uid="{00000000-0005-0000-0000-0000AA050000}"/>
    <cellStyle name="Normal 9 3" xfId="1442" xr:uid="{00000000-0005-0000-0000-0000AB050000}"/>
    <cellStyle name="Normal 9_elektroinstalacije" xfId="1443" xr:uid="{00000000-0005-0000-0000-0000AC050000}"/>
    <cellStyle name="Normal_Honeywell" xfId="23" xr:uid="{00000000-0005-0000-0000-0000AD050000}"/>
    <cellStyle name="Normal_Okončana.sit-troškovnik" xfId="24" xr:uid="{00000000-0005-0000-0000-0000AE050000}"/>
    <cellStyle name="Normal_TROŠKOVNIK - KAM - ŽUTO" xfId="25" xr:uid="{00000000-0005-0000-0000-0000AF050000}"/>
    <cellStyle name="Normal_Zgrada stacionara" xfId="26" xr:uid="{00000000-0005-0000-0000-0000B0050000}"/>
    <cellStyle name="Normal1" xfId="1444" xr:uid="{00000000-0005-0000-0000-0000B1050000}"/>
    <cellStyle name="Normal3" xfId="1445" xr:uid="{00000000-0005-0000-0000-0000B2050000}"/>
    <cellStyle name="Normale_694JAN2007-versione1-20061204" xfId="1446" xr:uid="{00000000-0005-0000-0000-0000B3050000}"/>
    <cellStyle name="Normalno 2" xfId="27" xr:uid="{00000000-0005-0000-0000-0000B4050000}"/>
    <cellStyle name="Normalno 2 2" xfId="28" xr:uid="{00000000-0005-0000-0000-0000B5050000}"/>
    <cellStyle name="Normalno 2 3" xfId="1447" xr:uid="{00000000-0005-0000-0000-0000B6050000}"/>
    <cellStyle name="Normalno 3" xfId="1448" xr:uid="{00000000-0005-0000-0000-0000B7050000}"/>
    <cellStyle name="Normalno 3 2" xfId="1449" xr:uid="{00000000-0005-0000-0000-0000B8050000}"/>
    <cellStyle name="Normalno 3 3" xfId="1450" xr:uid="{00000000-0005-0000-0000-0000B9050000}"/>
    <cellStyle name="Normalno 4" xfId="1451" xr:uid="{00000000-0005-0000-0000-0000BA050000}"/>
    <cellStyle name="Normalno 4 2" xfId="1452" xr:uid="{00000000-0005-0000-0000-0000BB050000}"/>
    <cellStyle name="Normalno 4 3" xfId="1453" xr:uid="{00000000-0005-0000-0000-0000BC050000}"/>
    <cellStyle name="Normalno 5" xfId="1454" xr:uid="{00000000-0005-0000-0000-0000BD050000}"/>
    <cellStyle name="Normalno 5 2" xfId="1455" xr:uid="{00000000-0005-0000-0000-0000BE050000}"/>
    <cellStyle name="Normalno 5 3" xfId="1456" xr:uid="{00000000-0005-0000-0000-0000BF050000}"/>
    <cellStyle name="Normalno 6" xfId="1457" xr:uid="{00000000-0005-0000-0000-0000C0050000}"/>
    <cellStyle name="Normalno 7" xfId="1458" xr:uid="{00000000-0005-0000-0000-0000C1050000}"/>
    <cellStyle name="Normalno 8" xfId="1459" xr:uid="{00000000-0005-0000-0000-0000C2050000}"/>
    <cellStyle name="Normalno 9" xfId="1460" xr:uid="{00000000-0005-0000-0000-0000C3050000}"/>
    <cellStyle name="Normalno 9 2" xfId="29" xr:uid="{00000000-0005-0000-0000-0000C4050000}"/>
    <cellStyle name="Note 10" xfId="1461" xr:uid="{00000000-0005-0000-0000-0000C5050000}"/>
    <cellStyle name="Note 10 2" xfId="1462" xr:uid="{00000000-0005-0000-0000-0000C6050000}"/>
    <cellStyle name="Note 10 3" xfId="1463" xr:uid="{00000000-0005-0000-0000-0000C7050000}"/>
    <cellStyle name="Note 10_BURE COMMERCE" xfId="1464" xr:uid="{00000000-0005-0000-0000-0000C8050000}"/>
    <cellStyle name="Note 11" xfId="1465" xr:uid="{00000000-0005-0000-0000-0000C9050000}"/>
    <cellStyle name="Note 11 2" xfId="1466" xr:uid="{00000000-0005-0000-0000-0000CA050000}"/>
    <cellStyle name="Note 11 3" xfId="1467" xr:uid="{00000000-0005-0000-0000-0000CB050000}"/>
    <cellStyle name="Note 11_BURE COMMERCE" xfId="1468" xr:uid="{00000000-0005-0000-0000-0000CC050000}"/>
    <cellStyle name="Note 12" xfId="1469" xr:uid="{00000000-0005-0000-0000-0000CD050000}"/>
    <cellStyle name="Note 12 2" xfId="1470" xr:uid="{00000000-0005-0000-0000-0000CE050000}"/>
    <cellStyle name="Note 12 3" xfId="1471" xr:uid="{00000000-0005-0000-0000-0000CF050000}"/>
    <cellStyle name="Note 12_BURE COMMERCE" xfId="1472" xr:uid="{00000000-0005-0000-0000-0000D0050000}"/>
    <cellStyle name="Note 13" xfId="1473" xr:uid="{00000000-0005-0000-0000-0000D1050000}"/>
    <cellStyle name="Note 13 2" xfId="1474" xr:uid="{00000000-0005-0000-0000-0000D2050000}"/>
    <cellStyle name="Note 13 3" xfId="1475" xr:uid="{00000000-0005-0000-0000-0000D3050000}"/>
    <cellStyle name="Note 13_BURE COMMERCE" xfId="1476" xr:uid="{00000000-0005-0000-0000-0000D4050000}"/>
    <cellStyle name="Note 14" xfId="1477" xr:uid="{00000000-0005-0000-0000-0000D5050000}"/>
    <cellStyle name="Note 14 2" xfId="1478" xr:uid="{00000000-0005-0000-0000-0000D6050000}"/>
    <cellStyle name="Note 14 3" xfId="1479" xr:uid="{00000000-0005-0000-0000-0000D7050000}"/>
    <cellStyle name="Note 14_BURE COMMERCE" xfId="1480" xr:uid="{00000000-0005-0000-0000-0000D8050000}"/>
    <cellStyle name="Note 15" xfId="1481" xr:uid="{00000000-0005-0000-0000-0000D9050000}"/>
    <cellStyle name="Note 2" xfId="1482" xr:uid="{00000000-0005-0000-0000-0000DA050000}"/>
    <cellStyle name="Note 2 2" xfId="1483" xr:uid="{00000000-0005-0000-0000-0000DB050000}"/>
    <cellStyle name="Note 2 3" xfId="1484" xr:uid="{00000000-0005-0000-0000-0000DC050000}"/>
    <cellStyle name="Note 2 4" xfId="1485" xr:uid="{00000000-0005-0000-0000-0000DD050000}"/>
    <cellStyle name="Note 2 5" xfId="1486" xr:uid="{00000000-0005-0000-0000-0000DE050000}"/>
    <cellStyle name="Note 2_BURE COMMERCE" xfId="1487" xr:uid="{00000000-0005-0000-0000-0000DF050000}"/>
    <cellStyle name="Note 3" xfId="1488" xr:uid="{00000000-0005-0000-0000-0000E0050000}"/>
    <cellStyle name="Note 3 2" xfId="1489" xr:uid="{00000000-0005-0000-0000-0000E1050000}"/>
    <cellStyle name="Note 3 3" xfId="1490" xr:uid="{00000000-0005-0000-0000-0000E2050000}"/>
    <cellStyle name="Note 3 4" xfId="1491" xr:uid="{00000000-0005-0000-0000-0000E3050000}"/>
    <cellStyle name="Note 3_BURE COMMERCE" xfId="1492" xr:uid="{00000000-0005-0000-0000-0000E4050000}"/>
    <cellStyle name="Note 4" xfId="1493" xr:uid="{00000000-0005-0000-0000-0000E5050000}"/>
    <cellStyle name="Note 4 2" xfId="1494" xr:uid="{00000000-0005-0000-0000-0000E6050000}"/>
    <cellStyle name="Note 4 3" xfId="1495" xr:uid="{00000000-0005-0000-0000-0000E7050000}"/>
    <cellStyle name="Note 4_BURE COMMERCE" xfId="1496" xr:uid="{00000000-0005-0000-0000-0000E8050000}"/>
    <cellStyle name="Note 5" xfId="1497" xr:uid="{00000000-0005-0000-0000-0000E9050000}"/>
    <cellStyle name="Note 5 2" xfId="1498" xr:uid="{00000000-0005-0000-0000-0000EA050000}"/>
    <cellStyle name="Note 5 3" xfId="1499" xr:uid="{00000000-0005-0000-0000-0000EB050000}"/>
    <cellStyle name="Note 5_BURE COMMERCE" xfId="1500" xr:uid="{00000000-0005-0000-0000-0000EC050000}"/>
    <cellStyle name="Note 6" xfId="1501" xr:uid="{00000000-0005-0000-0000-0000ED050000}"/>
    <cellStyle name="Note 6 2" xfId="1502" xr:uid="{00000000-0005-0000-0000-0000EE050000}"/>
    <cellStyle name="Note 6 3" xfId="1503" xr:uid="{00000000-0005-0000-0000-0000EF050000}"/>
    <cellStyle name="Note 6_BURE COMMERCE" xfId="1504" xr:uid="{00000000-0005-0000-0000-0000F0050000}"/>
    <cellStyle name="Note 7" xfId="1505" xr:uid="{00000000-0005-0000-0000-0000F1050000}"/>
    <cellStyle name="Note 7 2" xfId="1506" xr:uid="{00000000-0005-0000-0000-0000F2050000}"/>
    <cellStyle name="Note 7 3" xfId="1507" xr:uid="{00000000-0005-0000-0000-0000F3050000}"/>
    <cellStyle name="Note 7_BURE COMMERCE" xfId="1508" xr:uid="{00000000-0005-0000-0000-0000F4050000}"/>
    <cellStyle name="Note 8" xfId="1509" xr:uid="{00000000-0005-0000-0000-0000F5050000}"/>
    <cellStyle name="Note 8 2" xfId="1510" xr:uid="{00000000-0005-0000-0000-0000F6050000}"/>
    <cellStyle name="Note 8 3" xfId="1511" xr:uid="{00000000-0005-0000-0000-0000F7050000}"/>
    <cellStyle name="Note 8_BURE COMMERCE" xfId="1512" xr:uid="{00000000-0005-0000-0000-0000F8050000}"/>
    <cellStyle name="Note 9" xfId="1513" xr:uid="{00000000-0005-0000-0000-0000F9050000}"/>
    <cellStyle name="Note 9 2" xfId="1514" xr:uid="{00000000-0005-0000-0000-0000FA050000}"/>
    <cellStyle name="Note 9 3" xfId="1515" xr:uid="{00000000-0005-0000-0000-0000FB050000}"/>
    <cellStyle name="Note 9_BURE COMMERCE" xfId="1516" xr:uid="{00000000-0005-0000-0000-0000FC050000}"/>
    <cellStyle name="Notiz" xfId="1517" xr:uid="{00000000-0005-0000-0000-0000FD050000}"/>
    <cellStyle name="Notiz 2" xfId="1518" xr:uid="{00000000-0005-0000-0000-0000FE050000}"/>
    <cellStyle name="Notiz 3" xfId="1519" xr:uid="{00000000-0005-0000-0000-0000FF050000}"/>
    <cellStyle name="Notiz 4" xfId="1520" xr:uid="{00000000-0005-0000-0000-000000060000}"/>
    <cellStyle name="Notiz 4 2" xfId="1521" xr:uid="{00000000-0005-0000-0000-000001060000}"/>
    <cellStyle name="Notiz 4 3" xfId="1522" xr:uid="{00000000-0005-0000-0000-000002060000}"/>
    <cellStyle name="Notiz 4 4" xfId="1523" xr:uid="{00000000-0005-0000-0000-000003060000}"/>
    <cellStyle name="Notiz 5" xfId="1524" xr:uid="{00000000-0005-0000-0000-000004060000}"/>
    <cellStyle name="Obično 10" xfId="30" xr:uid="{00000000-0005-0000-0000-000005060000}"/>
    <cellStyle name="Obično 10 2" xfId="1526" xr:uid="{00000000-0005-0000-0000-000006060000}"/>
    <cellStyle name="Obično 10 3" xfId="1527" xr:uid="{00000000-0005-0000-0000-000007060000}"/>
    <cellStyle name="Obično 10 4" xfId="1528" xr:uid="{00000000-0005-0000-0000-000008060000}"/>
    <cellStyle name="Obično 10 5" xfId="1525" xr:uid="{00000000-0005-0000-0000-000009060000}"/>
    <cellStyle name="Obično 11" xfId="1529" xr:uid="{00000000-0005-0000-0000-00000A060000}"/>
    <cellStyle name="Obično 11 2" xfId="1530" xr:uid="{00000000-0005-0000-0000-00000B060000}"/>
    <cellStyle name="Obično 11 3" xfId="1531" xr:uid="{00000000-0005-0000-0000-00000C060000}"/>
    <cellStyle name="Obično 12" xfId="1532" xr:uid="{00000000-0005-0000-0000-00000D060000}"/>
    <cellStyle name="Obično 12 2" xfId="1533" xr:uid="{00000000-0005-0000-0000-00000E060000}"/>
    <cellStyle name="Obično 13" xfId="1534" xr:uid="{00000000-0005-0000-0000-00000F060000}"/>
    <cellStyle name="Obično 13 2" xfId="1535" xr:uid="{00000000-0005-0000-0000-000010060000}"/>
    <cellStyle name="Obično 13 3" xfId="1536" xr:uid="{00000000-0005-0000-0000-000011060000}"/>
    <cellStyle name="Obično 13 4" xfId="1537" xr:uid="{00000000-0005-0000-0000-000012060000}"/>
    <cellStyle name="Obično 14" xfId="1538" xr:uid="{00000000-0005-0000-0000-000013060000}"/>
    <cellStyle name="Obično 14 2" xfId="1539" xr:uid="{00000000-0005-0000-0000-000014060000}"/>
    <cellStyle name="Obično 15" xfId="1540" xr:uid="{00000000-0005-0000-0000-000015060000}"/>
    <cellStyle name="Obično 15 2" xfId="1541" xr:uid="{00000000-0005-0000-0000-000016060000}"/>
    <cellStyle name="Obično 16" xfId="1542" xr:uid="{00000000-0005-0000-0000-000017060000}"/>
    <cellStyle name="Obično 17" xfId="1543" xr:uid="{00000000-0005-0000-0000-000018060000}"/>
    <cellStyle name="Obično 17 2" xfId="1544" xr:uid="{00000000-0005-0000-0000-000019060000}"/>
    <cellStyle name="Obično 17 3" xfId="1545" xr:uid="{00000000-0005-0000-0000-00001A060000}"/>
    <cellStyle name="Obično 18" xfId="1546" xr:uid="{00000000-0005-0000-0000-00001B060000}"/>
    <cellStyle name="Obično 18 2" xfId="1547" xr:uid="{00000000-0005-0000-0000-00001C060000}"/>
    <cellStyle name="Obično 183" xfId="1548" xr:uid="{00000000-0005-0000-0000-00001D060000}"/>
    <cellStyle name="Obično 183 2" xfId="1549" xr:uid="{00000000-0005-0000-0000-00001E060000}"/>
    <cellStyle name="Obično 19" xfId="1550" xr:uid="{00000000-0005-0000-0000-00001F060000}"/>
    <cellStyle name="Obično 19 2" xfId="1551" xr:uid="{00000000-0005-0000-0000-000020060000}"/>
    <cellStyle name="Obično 2" xfId="31" xr:uid="{00000000-0005-0000-0000-000021060000}"/>
    <cellStyle name="Obično 2 10" xfId="1552" xr:uid="{00000000-0005-0000-0000-000022060000}"/>
    <cellStyle name="Obično 2 11" xfId="1553" xr:uid="{00000000-0005-0000-0000-000023060000}"/>
    <cellStyle name="Obično 2 12" xfId="1554" xr:uid="{00000000-0005-0000-0000-000024060000}"/>
    <cellStyle name="Obično 2 13" xfId="1555" xr:uid="{00000000-0005-0000-0000-000025060000}"/>
    <cellStyle name="Obično 2 14" xfId="1556" xr:uid="{00000000-0005-0000-0000-000026060000}"/>
    <cellStyle name="Obično 2 15" xfId="1557" xr:uid="{00000000-0005-0000-0000-000027060000}"/>
    <cellStyle name="Obično 2 16" xfId="1558" xr:uid="{00000000-0005-0000-0000-000028060000}"/>
    <cellStyle name="Obično 2 17" xfId="1559" xr:uid="{00000000-0005-0000-0000-000029060000}"/>
    <cellStyle name="Obično 2 18" xfId="1560" xr:uid="{00000000-0005-0000-0000-00002A060000}"/>
    <cellStyle name="Obično 2 19" xfId="1561" xr:uid="{00000000-0005-0000-0000-00002B060000}"/>
    <cellStyle name="Obično 2 2" xfId="32" xr:uid="{00000000-0005-0000-0000-00002C060000}"/>
    <cellStyle name="Obično 2 2 10" xfId="1563" xr:uid="{00000000-0005-0000-0000-00002D060000}"/>
    <cellStyle name="Obično 2 2 10 2" xfId="1564" xr:uid="{00000000-0005-0000-0000-00002E060000}"/>
    <cellStyle name="Obično 2 2 10 3" xfId="1565" xr:uid="{00000000-0005-0000-0000-00002F060000}"/>
    <cellStyle name="Obično 2 2 11" xfId="1566" xr:uid="{00000000-0005-0000-0000-000030060000}"/>
    <cellStyle name="Obično 2 2 11 2" xfId="1567" xr:uid="{00000000-0005-0000-0000-000031060000}"/>
    <cellStyle name="Obično 2 2 11 3" xfId="1568" xr:uid="{00000000-0005-0000-0000-000032060000}"/>
    <cellStyle name="Obično 2 2 12" xfId="1569" xr:uid="{00000000-0005-0000-0000-000033060000}"/>
    <cellStyle name="Obično 2 2 12 2" xfId="1570" xr:uid="{00000000-0005-0000-0000-000034060000}"/>
    <cellStyle name="Obično 2 2 12 3" xfId="1571" xr:uid="{00000000-0005-0000-0000-000035060000}"/>
    <cellStyle name="Obično 2 2 13" xfId="1572" xr:uid="{00000000-0005-0000-0000-000036060000}"/>
    <cellStyle name="Obično 2 2 13 2" xfId="1573" xr:uid="{00000000-0005-0000-0000-000037060000}"/>
    <cellStyle name="Obično 2 2 13 3" xfId="1574" xr:uid="{00000000-0005-0000-0000-000038060000}"/>
    <cellStyle name="Obično 2 2 14" xfId="1575" xr:uid="{00000000-0005-0000-0000-000039060000}"/>
    <cellStyle name="Obično 2 2 14 2" xfId="1576" xr:uid="{00000000-0005-0000-0000-00003A060000}"/>
    <cellStyle name="Obično 2 2 14 3" xfId="1577" xr:uid="{00000000-0005-0000-0000-00003B060000}"/>
    <cellStyle name="Obično 2 2 15" xfId="1578" xr:uid="{00000000-0005-0000-0000-00003C060000}"/>
    <cellStyle name="Obično 2 2 15 2" xfId="1579" xr:uid="{00000000-0005-0000-0000-00003D060000}"/>
    <cellStyle name="Obično 2 2 15 3" xfId="1580" xr:uid="{00000000-0005-0000-0000-00003E060000}"/>
    <cellStyle name="Obično 2 2 16" xfId="1581" xr:uid="{00000000-0005-0000-0000-00003F060000}"/>
    <cellStyle name="Obično 2 2 16 2" xfId="1582" xr:uid="{00000000-0005-0000-0000-000040060000}"/>
    <cellStyle name="Obično 2 2 16 3" xfId="1583" xr:uid="{00000000-0005-0000-0000-000041060000}"/>
    <cellStyle name="Obično 2 2 17" xfId="1584" xr:uid="{00000000-0005-0000-0000-000042060000}"/>
    <cellStyle name="Obično 2 2 17 2" xfId="1585" xr:uid="{00000000-0005-0000-0000-000043060000}"/>
    <cellStyle name="Obično 2 2 17 3" xfId="1586" xr:uid="{00000000-0005-0000-0000-000044060000}"/>
    <cellStyle name="Obično 2 2 18" xfId="1587" xr:uid="{00000000-0005-0000-0000-000045060000}"/>
    <cellStyle name="Obično 2 2 18 2" xfId="1588" xr:uid="{00000000-0005-0000-0000-000046060000}"/>
    <cellStyle name="Obično 2 2 18 3" xfId="1589" xr:uid="{00000000-0005-0000-0000-000047060000}"/>
    <cellStyle name="Obično 2 2 19" xfId="1590" xr:uid="{00000000-0005-0000-0000-000048060000}"/>
    <cellStyle name="Obično 2 2 19 2" xfId="1591" xr:uid="{00000000-0005-0000-0000-000049060000}"/>
    <cellStyle name="Obično 2 2 19 3" xfId="1592" xr:uid="{00000000-0005-0000-0000-00004A060000}"/>
    <cellStyle name="Obično 2 2 2" xfId="1593" xr:uid="{00000000-0005-0000-0000-00004B060000}"/>
    <cellStyle name="Obično 2 2 2 10" xfId="1594" xr:uid="{00000000-0005-0000-0000-00004C060000}"/>
    <cellStyle name="Obično 2 2 2 11" xfId="1595" xr:uid="{00000000-0005-0000-0000-00004D060000}"/>
    <cellStyle name="Obično 2 2 2 12" xfId="1596" xr:uid="{00000000-0005-0000-0000-00004E060000}"/>
    <cellStyle name="Obično 2 2 2 13" xfId="1597" xr:uid="{00000000-0005-0000-0000-00004F060000}"/>
    <cellStyle name="Obično 2 2 2 14" xfId="1598" xr:uid="{00000000-0005-0000-0000-000050060000}"/>
    <cellStyle name="Obično 2 2 2 15" xfId="1599" xr:uid="{00000000-0005-0000-0000-000051060000}"/>
    <cellStyle name="Obično 2 2 2 16" xfId="1600" xr:uid="{00000000-0005-0000-0000-000052060000}"/>
    <cellStyle name="Obično 2 2 2 17" xfId="1601" xr:uid="{00000000-0005-0000-0000-000053060000}"/>
    <cellStyle name="Obično 2 2 2 18" xfId="1602" xr:uid="{00000000-0005-0000-0000-000054060000}"/>
    <cellStyle name="Obično 2 2 2 19" xfId="1603" xr:uid="{00000000-0005-0000-0000-000055060000}"/>
    <cellStyle name="Obično 2 2 2 2" xfId="1604" xr:uid="{00000000-0005-0000-0000-000056060000}"/>
    <cellStyle name="Obično 2 2 2 2 10" xfId="1605" xr:uid="{00000000-0005-0000-0000-000057060000}"/>
    <cellStyle name="Obično 2 2 2 2 10 2" xfId="1606" xr:uid="{00000000-0005-0000-0000-000058060000}"/>
    <cellStyle name="Obično 2 2 2 2 10 3" xfId="1607" xr:uid="{00000000-0005-0000-0000-000059060000}"/>
    <cellStyle name="Obično 2 2 2 2 11" xfId="1608" xr:uid="{00000000-0005-0000-0000-00005A060000}"/>
    <cellStyle name="Obično 2 2 2 2 11 2" xfId="1609" xr:uid="{00000000-0005-0000-0000-00005B060000}"/>
    <cellStyle name="Obično 2 2 2 2 11 3" xfId="1610" xr:uid="{00000000-0005-0000-0000-00005C060000}"/>
    <cellStyle name="Obično 2 2 2 2 12" xfId="1611" xr:uid="{00000000-0005-0000-0000-00005D060000}"/>
    <cellStyle name="Obično 2 2 2 2 12 2" xfId="1612" xr:uid="{00000000-0005-0000-0000-00005E060000}"/>
    <cellStyle name="Obično 2 2 2 2 12 3" xfId="1613" xr:uid="{00000000-0005-0000-0000-00005F060000}"/>
    <cellStyle name="Obično 2 2 2 2 13" xfId="1614" xr:uid="{00000000-0005-0000-0000-000060060000}"/>
    <cellStyle name="Obično 2 2 2 2 13 2" xfId="1615" xr:uid="{00000000-0005-0000-0000-000061060000}"/>
    <cellStyle name="Obično 2 2 2 2 13 3" xfId="1616" xr:uid="{00000000-0005-0000-0000-000062060000}"/>
    <cellStyle name="Obično 2 2 2 2 14" xfId="1617" xr:uid="{00000000-0005-0000-0000-000063060000}"/>
    <cellStyle name="Obično 2 2 2 2 14 2" xfId="1618" xr:uid="{00000000-0005-0000-0000-000064060000}"/>
    <cellStyle name="Obično 2 2 2 2 14 3" xfId="1619" xr:uid="{00000000-0005-0000-0000-000065060000}"/>
    <cellStyle name="Obično 2 2 2 2 15" xfId="1620" xr:uid="{00000000-0005-0000-0000-000066060000}"/>
    <cellStyle name="Obično 2 2 2 2 15 2" xfId="1621" xr:uid="{00000000-0005-0000-0000-000067060000}"/>
    <cellStyle name="Obično 2 2 2 2 15 3" xfId="1622" xr:uid="{00000000-0005-0000-0000-000068060000}"/>
    <cellStyle name="Obično 2 2 2 2 16" xfId="1623" xr:uid="{00000000-0005-0000-0000-000069060000}"/>
    <cellStyle name="Obično 2 2 2 2 17" xfId="1624" xr:uid="{00000000-0005-0000-0000-00006A060000}"/>
    <cellStyle name="Obično 2 2 2 2 2" xfId="1625" xr:uid="{00000000-0005-0000-0000-00006B060000}"/>
    <cellStyle name="Obično 2 2 2 2 2 2" xfId="1626" xr:uid="{00000000-0005-0000-0000-00006C060000}"/>
    <cellStyle name="Obično 2 2 2 2 2 3" xfId="1627" xr:uid="{00000000-0005-0000-0000-00006D060000}"/>
    <cellStyle name="Obično 2 2 2 2 3" xfId="1628" xr:uid="{00000000-0005-0000-0000-00006E060000}"/>
    <cellStyle name="Obično 2 2 2 2 3 2" xfId="1629" xr:uid="{00000000-0005-0000-0000-00006F060000}"/>
    <cellStyle name="Obično 2 2 2 2 3 3" xfId="1630" xr:uid="{00000000-0005-0000-0000-000070060000}"/>
    <cellStyle name="Obično 2 2 2 2 4" xfId="1631" xr:uid="{00000000-0005-0000-0000-000071060000}"/>
    <cellStyle name="Obično 2 2 2 2 4 2" xfId="1632" xr:uid="{00000000-0005-0000-0000-000072060000}"/>
    <cellStyle name="Obično 2 2 2 2 4 3" xfId="1633" xr:uid="{00000000-0005-0000-0000-000073060000}"/>
    <cellStyle name="Obično 2 2 2 2 5" xfId="1634" xr:uid="{00000000-0005-0000-0000-000074060000}"/>
    <cellStyle name="Obično 2 2 2 2 5 2" xfId="1635" xr:uid="{00000000-0005-0000-0000-000075060000}"/>
    <cellStyle name="Obično 2 2 2 2 5 3" xfId="1636" xr:uid="{00000000-0005-0000-0000-000076060000}"/>
    <cellStyle name="Obično 2 2 2 2 6" xfId="1637" xr:uid="{00000000-0005-0000-0000-000077060000}"/>
    <cellStyle name="Obično 2 2 2 2 6 2" xfId="1638" xr:uid="{00000000-0005-0000-0000-000078060000}"/>
    <cellStyle name="Obično 2 2 2 2 6 3" xfId="1639" xr:uid="{00000000-0005-0000-0000-000079060000}"/>
    <cellStyle name="Obično 2 2 2 2 7" xfId="1640" xr:uid="{00000000-0005-0000-0000-00007A060000}"/>
    <cellStyle name="Obično 2 2 2 2 7 2" xfId="1641" xr:uid="{00000000-0005-0000-0000-00007B060000}"/>
    <cellStyle name="Obično 2 2 2 2 7 3" xfId="1642" xr:uid="{00000000-0005-0000-0000-00007C060000}"/>
    <cellStyle name="Obično 2 2 2 2 8" xfId="1643" xr:uid="{00000000-0005-0000-0000-00007D060000}"/>
    <cellStyle name="Obično 2 2 2 2 8 2" xfId="1644" xr:uid="{00000000-0005-0000-0000-00007E060000}"/>
    <cellStyle name="Obično 2 2 2 2 8 3" xfId="1645" xr:uid="{00000000-0005-0000-0000-00007F060000}"/>
    <cellStyle name="Obično 2 2 2 2 9" xfId="1646" xr:uid="{00000000-0005-0000-0000-000080060000}"/>
    <cellStyle name="Obično 2 2 2 2 9 2" xfId="1647" xr:uid="{00000000-0005-0000-0000-000081060000}"/>
    <cellStyle name="Obično 2 2 2 2 9 3" xfId="1648" xr:uid="{00000000-0005-0000-0000-000082060000}"/>
    <cellStyle name="Obično 2 2 2 3" xfId="1649" xr:uid="{00000000-0005-0000-0000-000083060000}"/>
    <cellStyle name="Obično 2 2 2 3 2" xfId="1650" xr:uid="{00000000-0005-0000-0000-000084060000}"/>
    <cellStyle name="Obično 2 2 2 3 3" xfId="1651" xr:uid="{00000000-0005-0000-0000-000085060000}"/>
    <cellStyle name="Obično 2 2 2 3 4" xfId="1652" xr:uid="{00000000-0005-0000-0000-000086060000}"/>
    <cellStyle name="Obično 2 2 2 4" xfId="1653" xr:uid="{00000000-0005-0000-0000-000087060000}"/>
    <cellStyle name="Obično 2 2 2 5" xfId="1654" xr:uid="{00000000-0005-0000-0000-000088060000}"/>
    <cellStyle name="Obično 2 2 2 6" xfId="1655" xr:uid="{00000000-0005-0000-0000-000089060000}"/>
    <cellStyle name="Obično 2 2 2 7" xfId="1656" xr:uid="{00000000-0005-0000-0000-00008A060000}"/>
    <cellStyle name="Obično 2 2 2 8" xfId="1657" xr:uid="{00000000-0005-0000-0000-00008B060000}"/>
    <cellStyle name="Obično 2 2 2 9" xfId="1658" xr:uid="{00000000-0005-0000-0000-00008C060000}"/>
    <cellStyle name="Obično 2 2 20" xfId="1659" xr:uid="{00000000-0005-0000-0000-00008D060000}"/>
    <cellStyle name="Obično 2 2 20 2" xfId="1660" xr:uid="{00000000-0005-0000-0000-00008E060000}"/>
    <cellStyle name="Obično 2 2 20 3" xfId="1661" xr:uid="{00000000-0005-0000-0000-00008F060000}"/>
    <cellStyle name="Obično 2 2 21" xfId="1662" xr:uid="{00000000-0005-0000-0000-000090060000}"/>
    <cellStyle name="Obično 2 2 22" xfId="1663" xr:uid="{00000000-0005-0000-0000-000091060000}"/>
    <cellStyle name="Obično 2 2 23" xfId="1664" xr:uid="{00000000-0005-0000-0000-000092060000}"/>
    <cellStyle name="Obično 2 2 24" xfId="1562" xr:uid="{00000000-0005-0000-0000-000093060000}"/>
    <cellStyle name="Obično 2 2 3" xfId="1665" xr:uid="{00000000-0005-0000-0000-000094060000}"/>
    <cellStyle name="Obično 2 2 3 2" xfId="1666" xr:uid="{00000000-0005-0000-0000-000095060000}"/>
    <cellStyle name="Obično 2 2 3 3" xfId="1667" xr:uid="{00000000-0005-0000-0000-000096060000}"/>
    <cellStyle name="Obično 2 2 4" xfId="1668" xr:uid="{00000000-0005-0000-0000-000097060000}"/>
    <cellStyle name="Obično 2 2 4 2" xfId="1669" xr:uid="{00000000-0005-0000-0000-000098060000}"/>
    <cellStyle name="Obično 2 2 4 3" xfId="1670" xr:uid="{00000000-0005-0000-0000-000099060000}"/>
    <cellStyle name="Obično 2 2 5" xfId="1671" xr:uid="{00000000-0005-0000-0000-00009A060000}"/>
    <cellStyle name="Obično 2 2 5 2" xfId="1672" xr:uid="{00000000-0005-0000-0000-00009B060000}"/>
    <cellStyle name="Obično 2 2 5 3" xfId="1673" xr:uid="{00000000-0005-0000-0000-00009C060000}"/>
    <cellStyle name="Obično 2 2 6" xfId="1674" xr:uid="{00000000-0005-0000-0000-00009D060000}"/>
    <cellStyle name="Obično 2 2 6 2" xfId="1675" xr:uid="{00000000-0005-0000-0000-00009E060000}"/>
    <cellStyle name="Obično 2 2 6 3" xfId="1676" xr:uid="{00000000-0005-0000-0000-00009F060000}"/>
    <cellStyle name="Obično 2 2 7" xfId="1677" xr:uid="{00000000-0005-0000-0000-0000A0060000}"/>
    <cellStyle name="Obično 2 2 8" xfId="1678" xr:uid="{00000000-0005-0000-0000-0000A1060000}"/>
    <cellStyle name="Obično 2 2 8 2" xfId="1679" xr:uid="{00000000-0005-0000-0000-0000A2060000}"/>
    <cellStyle name="Obično 2 2 8 3" xfId="1680" xr:uid="{00000000-0005-0000-0000-0000A3060000}"/>
    <cellStyle name="Obično 2 2 9" xfId="1681" xr:uid="{00000000-0005-0000-0000-0000A4060000}"/>
    <cellStyle name="Obično 2 2 9 2" xfId="1682" xr:uid="{00000000-0005-0000-0000-0000A5060000}"/>
    <cellStyle name="Obično 2 2 9 3" xfId="1683" xr:uid="{00000000-0005-0000-0000-0000A6060000}"/>
    <cellStyle name="Obično 2 2_10_Agregat" xfId="1684" xr:uid="{00000000-0005-0000-0000-0000A7060000}"/>
    <cellStyle name="Obično 2 20" xfId="1685" xr:uid="{00000000-0005-0000-0000-0000A8060000}"/>
    <cellStyle name="Obično 2 21" xfId="1686" xr:uid="{00000000-0005-0000-0000-0000A9060000}"/>
    <cellStyle name="Obično 2 22" xfId="1687" xr:uid="{00000000-0005-0000-0000-0000AA060000}"/>
    <cellStyle name="Obično 2 23" xfId="1688" xr:uid="{00000000-0005-0000-0000-0000AB060000}"/>
    <cellStyle name="Obično 2 24" xfId="1689" xr:uid="{00000000-0005-0000-0000-0000AC060000}"/>
    <cellStyle name="Obično 2 3" xfId="1690" xr:uid="{00000000-0005-0000-0000-0000AD060000}"/>
    <cellStyle name="Obično 2 3 2" xfId="1691" xr:uid="{00000000-0005-0000-0000-0000AE060000}"/>
    <cellStyle name="Obično 2 3 3" xfId="1692" xr:uid="{00000000-0005-0000-0000-0000AF060000}"/>
    <cellStyle name="Obično 2 4" xfId="1693" xr:uid="{00000000-0005-0000-0000-0000B0060000}"/>
    <cellStyle name="Obično 2 4 2" xfId="1694" xr:uid="{00000000-0005-0000-0000-0000B1060000}"/>
    <cellStyle name="Obično 2 5" xfId="1695" xr:uid="{00000000-0005-0000-0000-0000B2060000}"/>
    <cellStyle name="Obično 2 5 2" xfId="1696" xr:uid="{00000000-0005-0000-0000-0000B3060000}"/>
    <cellStyle name="Obično 2 6" xfId="1697" xr:uid="{00000000-0005-0000-0000-0000B4060000}"/>
    <cellStyle name="Obično 2 7" xfId="1698" xr:uid="{00000000-0005-0000-0000-0000B5060000}"/>
    <cellStyle name="Obično 2 7 2" xfId="1699" xr:uid="{00000000-0005-0000-0000-0000B6060000}"/>
    <cellStyle name="Obično 2 7 3" xfId="1700" xr:uid="{00000000-0005-0000-0000-0000B7060000}"/>
    <cellStyle name="Obično 2 8" xfId="1701" xr:uid="{00000000-0005-0000-0000-0000B8060000}"/>
    <cellStyle name="Obično 2 9" xfId="1702" xr:uid="{00000000-0005-0000-0000-0000B9060000}"/>
    <cellStyle name="Obično 2_10_Agregat" xfId="1703" xr:uid="{00000000-0005-0000-0000-0000BA060000}"/>
    <cellStyle name="Obično 20" xfId="1704" xr:uid="{00000000-0005-0000-0000-0000BB060000}"/>
    <cellStyle name="Obično 20 2" xfId="1705" xr:uid="{00000000-0005-0000-0000-0000BC060000}"/>
    <cellStyle name="Obično 21" xfId="1706" xr:uid="{00000000-0005-0000-0000-0000BD060000}"/>
    <cellStyle name="Obično 21 2" xfId="1707" xr:uid="{00000000-0005-0000-0000-0000BE060000}"/>
    <cellStyle name="Obično 22" xfId="1708" xr:uid="{00000000-0005-0000-0000-0000BF060000}"/>
    <cellStyle name="Obično 22 2" xfId="1709" xr:uid="{00000000-0005-0000-0000-0000C0060000}"/>
    <cellStyle name="Obično 24" xfId="1710" xr:uid="{00000000-0005-0000-0000-0000C1060000}"/>
    <cellStyle name="Obično 25" xfId="1711" xr:uid="{00000000-0005-0000-0000-0000C2060000}"/>
    <cellStyle name="Obično 26" xfId="1712" xr:uid="{00000000-0005-0000-0000-0000C3060000}"/>
    <cellStyle name="Obično 27" xfId="1713" xr:uid="{00000000-0005-0000-0000-0000C4060000}"/>
    <cellStyle name="Obično 28" xfId="1714" xr:uid="{00000000-0005-0000-0000-0000C5060000}"/>
    <cellStyle name="Obično 3" xfId="1715" xr:uid="{00000000-0005-0000-0000-0000C6060000}"/>
    <cellStyle name="Obično 3 2" xfId="1716" xr:uid="{00000000-0005-0000-0000-0000C7060000}"/>
    <cellStyle name="Obično 3 2 2" xfId="1717" xr:uid="{00000000-0005-0000-0000-0000C8060000}"/>
    <cellStyle name="Obično 3 2 2 2" xfId="1718" xr:uid="{00000000-0005-0000-0000-0000C9060000}"/>
    <cellStyle name="Obično 3 2 2 2 2" xfId="1719" xr:uid="{00000000-0005-0000-0000-0000CA060000}"/>
    <cellStyle name="Obično 3 2 2 2 3" xfId="1720" xr:uid="{00000000-0005-0000-0000-0000CB060000}"/>
    <cellStyle name="Obično 3 2 2 3" xfId="1721" xr:uid="{00000000-0005-0000-0000-0000CC060000}"/>
    <cellStyle name="Obično 3 2 2 3 2" xfId="1722" xr:uid="{00000000-0005-0000-0000-0000CD060000}"/>
    <cellStyle name="Obično 3 2 2 3 3" xfId="1723" xr:uid="{00000000-0005-0000-0000-0000CE060000}"/>
    <cellStyle name="Obično 3 2 2 4" xfId="1724" xr:uid="{00000000-0005-0000-0000-0000CF060000}"/>
    <cellStyle name="Obično 3 2 2 4 2" xfId="1725" xr:uid="{00000000-0005-0000-0000-0000D0060000}"/>
    <cellStyle name="Obično 3 2 2 5" xfId="1726" xr:uid="{00000000-0005-0000-0000-0000D1060000}"/>
    <cellStyle name="Obično 3 2 2 6" xfId="1727" xr:uid="{00000000-0005-0000-0000-0000D2060000}"/>
    <cellStyle name="Obično 3 2 3" xfId="1728" xr:uid="{00000000-0005-0000-0000-0000D3060000}"/>
    <cellStyle name="Obično 3 2 3 2" xfId="1729" xr:uid="{00000000-0005-0000-0000-0000D4060000}"/>
    <cellStyle name="Obično 3 2 3 2 2" xfId="1730" xr:uid="{00000000-0005-0000-0000-0000D5060000}"/>
    <cellStyle name="Obično 3 2 3 2 3" xfId="1731" xr:uid="{00000000-0005-0000-0000-0000D6060000}"/>
    <cellStyle name="Obično 3 2 3 3" xfId="1732" xr:uid="{00000000-0005-0000-0000-0000D7060000}"/>
    <cellStyle name="Obično 3 2 3 3 2" xfId="1733" xr:uid="{00000000-0005-0000-0000-0000D8060000}"/>
    <cellStyle name="Obično 3 2 3 4" xfId="1734" xr:uid="{00000000-0005-0000-0000-0000D9060000}"/>
    <cellStyle name="Obično 3 2 3 5" xfId="1735" xr:uid="{00000000-0005-0000-0000-0000DA060000}"/>
    <cellStyle name="Obično 3 2 4" xfId="1736" xr:uid="{00000000-0005-0000-0000-0000DB060000}"/>
    <cellStyle name="Obično 3 2 4 2" xfId="1737" xr:uid="{00000000-0005-0000-0000-0000DC060000}"/>
    <cellStyle name="Obično 3 2 4 3" xfId="1738" xr:uid="{00000000-0005-0000-0000-0000DD060000}"/>
    <cellStyle name="Obično 3 2 5" xfId="1739" xr:uid="{00000000-0005-0000-0000-0000DE060000}"/>
    <cellStyle name="Obično 3 2 5 2" xfId="1740" xr:uid="{00000000-0005-0000-0000-0000DF060000}"/>
    <cellStyle name="Obično 3 2 6" xfId="1741" xr:uid="{00000000-0005-0000-0000-0000E0060000}"/>
    <cellStyle name="Obično 3 2 7" xfId="1742" xr:uid="{00000000-0005-0000-0000-0000E1060000}"/>
    <cellStyle name="Obično 3 2 8" xfId="1743" xr:uid="{00000000-0005-0000-0000-0000E2060000}"/>
    <cellStyle name="Obično 3 3" xfId="1744" xr:uid="{00000000-0005-0000-0000-0000E3060000}"/>
    <cellStyle name="Obično 3 3 2" xfId="1745" xr:uid="{00000000-0005-0000-0000-0000E4060000}"/>
    <cellStyle name="Obično 3 3 2 2" xfId="1746" xr:uid="{00000000-0005-0000-0000-0000E5060000}"/>
    <cellStyle name="Obično 3 3 2 2 2" xfId="1747" xr:uid="{00000000-0005-0000-0000-0000E6060000}"/>
    <cellStyle name="Obično 3 3 2 2 3" xfId="1748" xr:uid="{00000000-0005-0000-0000-0000E7060000}"/>
    <cellStyle name="Obično 3 3 2 3" xfId="1749" xr:uid="{00000000-0005-0000-0000-0000E8060000}"/>
    <cellStyle name="Obično 3 3 2 3 2" xfId="1750" xr:uid="{00000000-0005-0000-0000-0000E9060000}"/>
    <cellStyle name="Obično 3 3 2 3 3" xfId="1751" xr:uid="{00000000-0005-0000-0000-0000EA060000}"/>
    <cellStyle name="Obično 3 3 2 4" xfId="1752" xr:uid="{00000000-0005-0000-0000-0000EB060000}"/>
    <cellStyle name="Obično 3 3 2 4 2" xfId="1753" xr:uid="{00000000-0005-0000-0000-0000EC060000}"/>
    <cellStyle name="Obično 3 3 2 5" xfId="1754" xr:uid="{00000000-0005-0000-0000-0000ED060000}"/>
    <cellStyle name="Obično 3 3 2 6" xfId="1755" xr:uid="{00000000-0005-0000-0000-0000EE060000}"/>
    <cellStyle name="Obično 3 3 3" xfId="1756" xr:uid="{00000000-0005-0000-0000-0000EF060000}"/>
    <cellStyle name="Obično 3 3 3 2" xfId="1757" xr:uid="{00000000-0005-0000-0000-0000F0060000}"/>
    <cellStyle name="Obično 3 3 3 2 2" xfId="1758" xr:uid="{00000000-0005-0000-0000-0000F1060000}"/>
    <cellStyle name="Obično 3 3 3 2 3" xfId="1759" xr:uid="{00000000-0005-0000-0000-0000F2060000}"/>
    <cellStyle name="Obično 3 3 3 3" xfId="1760" xr:uid="{00000000-0005-0000-0000-0000F3060000}"/>
    <cellStyle name="Obično 3 3 3 3 2" xfId="1761" xr:uid="{00000000-0005-0000-0000-0000F4060000}"/>
    <cellStyle name="Obično 3 3 3 4" xfId="1762" xr:uid="{00000000-0005-0000-0000-0000F5060000}"/>
    <cellStyle name="Obično 3 3 3 5" xfId="1763" xr:uid="{00000000-0005-0000-0000-0000F6060000}"/>
    <cellStyle name="Obično 3 3 4" xfId="1764" xr:uid="{00000000-0005-0000-0000-0000F7060000}"/>
    <cellStyle name="Obično 3 3 4 2" xfId="1765" xr:uid="{00000000-0005-0000-0000-0000F8060000}"/>
    <cellStyle name="Obično 3 3 4 3" xfId="1766" xr:uid="{00000000-0005-0000-0000-0000F9060000}"/>
    <cellStyle name="Obično 3 3 5" xfId="1767" xr:uid="{00000000-0005-0000-0000-0000FA060000}"/>
    <cellStyle name="Obično 3 3 5 2" xfId="1768" xr:uid="{00000000-0005-0000-0000-0000FB060000}"/>
    <cellStyle name="Obično 3 3 6" xfId="1769" xr:uid="{00000000-0005-0000-0000-0000FC060000}"/>
    <cellStyle name="Obično 3 3 7" xfId="1770" xr:uid="{00000000-0005-0000-0000-0000FD060000}"/>
    <cellStyle name="Obično 3 3 8" xfId="1771" xr:uid="{00000000-0005-0000-0000-0000FE060000}"/>
    <cellStyle name="Obično 3 4" xfId="1772" xr:uid="{00000000-0005-0000-0000-0000FF060000}"/>
    <cellStyle name="Obično 3 5" xfId="1773" xr:uid="{00000000-0005-0000-0000-000000070000}"/>
    <cellStyle name="Obično 3 6" xfId="1774" xr:uid="{00000000-0005-0000-0000-000001070000}"/>
    <cellStyle name="Obično 3 7" xfId="1775" xr:uid="{00000000-0005-0000-0000-000002070000}"/>
    <cellStyle name="Obično 3_ELEKTRO" xfId="1776" xr:uid="{00000000-0005-0000-0000-000003070000}"/>
    <cellStyle name="Obično 31" xfId="1777" xr:uid="{00000000-0005-0000-0000-000004070000}"/>
    <cellStyle name="Obično 32" xfId="1778" xr:uid="{00000000-0005-0000-0000-000005070000}"/>
    <cellStyle name="Obično 33" xfId="1779" xr:uid="{00000000-0005-0000-0000-000006070000}"/>
    <cellStyle name="Obično 35" xfId="1780" xr:uid="{00000000-0005-0000-0000-000007070000}"/>
    <cellStyle name="Obično 37" xfId="1781" xr:uid="{00000000-0005-0000-0000-000008070000}"/>
    <cellStyle name="Obično 38" xfId="1782" xr:uid="{00000000-0005-0000-0000-000009070000}"/>
    <cellStyle name="Obično 39" xfId="1783" xr:uid="{00000000-0005-0000-0000-00000A070000}"/>
    <cellStyle name="Obično 39 2" xfId="1784" xr:uid="{00000000-0005-0000-0000-00000B070000}"/>
    <cellStyle name="Obično 4" xfId="1785" xr:uid="{00000000-0005-0000-0000-00000C070000}"/>
    <cellStyle name="Obično 4 2" xfId="1786" xr:uid="{00000000-0005-0000-0000-00000D070000}"/>
    <cellStyle name="Obično 4 3" xfId="1787" xr:uid="{00000000-0005-0000-0000-00000E070000}"/>
    <cellStyle name="Obično 4 4" xfId="1788" xr:uid="{00000000-0005-0000-0000-00000F070000}"/>
    <cellStyle name="Obično 4 5" xfId="1789" xr:uid="{00000000-0005-0000-0000-000010070000}"/>
    <cellStyle name="Obično 5" xfId="1790" xr:uid="{00000000-0005-0000-0000-000011070000}"/>
    <cellStyle name="Obično 5 2" xfId="1791" xr:uid="{00000000-0005-0000-0000-000012070000}"/>
    <cellStyle name="Obično 5 3" xfId="1792" xr:uid="{00000000-0005-0000-0000-000013070000}"/>
    <cellStyle name="Obično 5 4" xfId="1793" xr:uid="{00000000-0005-0000-0000-000014070000}"/>
    <cellStyle name="Obično 5 4 2" xfId="1794" xr:uid="{00000000-0005-0000-0000-000015070000}"/>
    <cellStyle name="Obično 5 5" xfId="1795" xr:uid="{00000000-0005-0000-0000-000016070000}"/>
    <cellStyle name="Obično 5_ELEKTRO" xfId="1796" xr:uid="{00000000-0005-0000-0000-000017070000}"/>
    <cellStyle name="Obično 6" xfId="1797" xr:uid="{00000000-0005-0000-0000-000018070000}"/>
    <cellStyle name="Obično 6 2" xfId="1798" xr:uid="{00000000-0005-0000-0000-000019070000}"/>
    <cellStyle name="Obično 6 3" xfId="1799" xr:uid="{00000000-0005-0000-0000-00001A070000}"/>
    <cellStyle name="Obično 7" xfId="1800" xr:uid="{00000000-0005-0000-0000-00001B070000}"/>
    <cellStyle name="Obično 7 2" xfId="1801" xr:uid="{00000000-0005-0000-0000-00001C070000}"/>
    <cellStyle name="Obično 7 3" xfId="1802" xr:uid="{00000000-0005-0000-0000-00001D070000}"/>
    <cellStyle name="Obično 7 4" xfId="1803" xr:uid="{00000000-0005-0000-0000-00001E070000}"/>
    <cellStyle name="Obično 8" xfId="1804" xr:uid="{00000000-0005-0000-0000-00001F070000}"/>
    <cellStyle name="Obično 8 2" xfId="1805" xr:uid="{00000000-0005-0000-0000-000020070000}"/>
    <cellStyle name="Obično 8 3" xfId="1806" xr:uid="{00000000-0005-0000-0000-000021070000}"/>
    <cellStyle name="Obično 8 4" xfId="1807" xr:uid="{00000000-0005-0000-0000-000022070000}"/>
    <cellStyle name="Obično 8 5" xfId="1808" xr:uid="{00000000-0005-0000-0000-000023070000}"/>
    <cellStyle name="Obično 9" xfId="1809" xr:uid="{00000000-0005-0000-0000-000024070000}"/>
    <cellStyle name="Obično 9 2" xfId="1810" xr:uid="{00000000-0005-0000-0000-000025070000}"/>
    <cellStyle name="Obično 9 3" xfId="1811" xr:uid="{00000000-0005-0000-0000-000026070000}"/>
    <cellStyle name="Obično 9_ELEKTRO" xfId="1812" xr:uid="{00000000-0005-0000-0000-000027070000}"/>
    <cellStyle name="Obično_01_09_KAJZERICA-ŠKOLA ZG_ VN" xfId="1813" xr:uid="{00000000-0005-0000-0000-000028070000}"/>
    <cellStyle name="Opomba" xfId="1814" xr:uid="{00000000-0005-0000-0000-000029070000}"/>
    <cellStyle name="Opozorilo" xfId="1815" xr:uid="{00000000-0005-0000-0000-00002A070000}"/>
    <cellStyle name="Output 10" xfId="1816" xr:uid="{00000000-0005-0000-0000-00002B070000}"/>
    <cellStyle name="Output 11" xfId="1817" xr:uid="{00000000-0005-0000-0000-00002C070000}"/>
    <cellStyle name="Output 12" xfId="1818" xr:uid="{00000000-0005-0000-0000-00002D070000}"/>
    <cellStyle name="Output 13" xfId="1819" xr:uid="{00000000-0005-0000-0000-00002E070000}"/>
    <cellStyle name="Output 14" xfId="1820" xr:uid="{00000000-0005-0000-0000-00002F070000}"/>
    <cellStyle name="Output 2" xfId="1821" xr:uid="{00000000-0005-0000-0000-000030070000}"/>
    <cellStyle name="Output 3" xfId="1822" xr:uid="{00000000-0005-0000-0000-000031070000}"/>
    <cellStyle name="Output 4" xfId="1823" xr:uid="{00000000-0005-0000-0000-000032070000}"/>
    <cellStyle name="Output 5" xfId="1824" xr:uid="{00000000-0005-0000-0000-000033070000}"/>
    <cellStyle name="Output 6" xfId="1825" xr:uid="{00000000-0005-0000-0000-000034070000}"/>
    <cellStyle name="Output 7" xfId="1826" xr:uid="{00000000-0005-0000-0000-000035070000}"/>
    <cellStyle name="Output 8" xfId="1827" xr:uid="{00000000-0005-0000-0000-000036070000}"/>
    <cellStyle name="Output 9" xfId="1828" xr:uid="{00000000-0005-0000-0000-000037070000}"/>
    <cellStyle name="Percent [0]" xfId="1829" xr:uid="{00000000-0005-0000-0000-000038070000}"/>
    <cellStyle name="Percent [00]" xfId="1830" xr:uid="{00000000-0005-0000-0000-000039070000}"/>
    <cellStyle name="Percent [2]" xfId="1831" xr:uid="{00000000-0005-0000-0000-00003A070000}"/>
    <cellStyle name="Percent 2" xfId="1832" xr:uid="{00000000-0005-0000-0000-00003B070000}"/>
    <cellStyle name="Percent 2 2" xfId="1833" xr:uid="{00000000-0005-0000-0000-00003C070000}"/>
    <cellStyle name="Percent 2 2 2" xfId="1834" xr:uid="{00000000-0005-0000-0000-00003D070000}"/>
    <cellStyle name="Percent 2 3" xfId="1835" xr:uid="{00000000-0005-0000-0000-00003E070000}"/>
    <cellStyle name="Percent 2 4" xfId="1836" xr:uid="{00000000-0005-0000-0000-00003F070000}"/>
    <cellStyle name="Percent 2 5" xfId="1837" xr:uid="{00000000-0005-0000-0000-000040070000}"/>
    <cellStyle name="Percent 3" xfId="1838" xr:uid="{00000000-0005-0000-0000-000041070000}"/>
    <cellStyle name="Percent 3 2" xfId="1839" xr:uid="{00000000-0005-0000-0000-000042070000}"/>
    <cellStyle name="Percent 4" xfId="1840" xr:uid="{00000000-0005-0000-0000-000043070000}"/>
    <cellStyle name="PODNASLOV" xfId="1841" xr:uid="{00000000-0005-0000-0000-000044070000}"/>
    <cellStyle name="Pojasnjevalno besedilo" xfId="1842" xr:uid="{00000000-0005-0000-0000-000045070000}"/>
    <cellStyle name="Postotak 2" xfId="1843" xr:uid="{00000000-0005-0000-0000-000046070000}"/>
    <cellStyle name="Postotak 3" xfId="1844" xr:uid="{00000000-0005-0000-0000-000047070000}"/>
    <cellStyle name="Postotak 4" xfId="1845" xr:uid="{00000000-0005-0000-0000-000048070000}"/>
    <cellStyle name="Poudarek1" xfId="1846" xr:uid="{00000000-0005-0000-0000-000049070000}"/>
    <cellStyle name="Poudarek2" xfId="1847" xr:uid="{00000000-0005-0000-0000-00004A070000}"/>
    <cellStyle name="Poudarek3" xfId="1848" xr:uid="{00000000-0005-0000-0000-00004B070000}"/>
    <cellStyle name="Poudarek4" xfId="1849" xr:uid="{00000000-0005-0000-0000-00004C070000}"/>
    <cellStyle name="Poudarek5" xfId="1850" xr:uid="{00000000-0005-0000-0000-00004D070000}"/>
    <cellStyle name="Poudarek6" xfId="1851" xr:uid="{00000000-0005-0000-0000-00004E070000}"/>
    <cellStyle name="Povezana celica" xfId="1852" xr:uid="{00000000-0005-0000-0000-00004F070000}"/>
    <cellStyle name="Povezana ćelija 2" xfId="1853" xr:uid="{00000000-0005-0000-0000-000050070000}"/>
    <cellStyle name="Povezana ćelija 3" xfId="1854" xr:uid="{00000000-0005-0000-0000-000051070000}"/>
    <cellStyle name="PrePop Currency (0)" xfId="1855" xr:uid="{00000000-0005-0000-0000-000052070000}"/>
    <cellStyle name="PrePop Currency (2)" xfId="1856" xr:uid="{00000000-0005-0000-0000-000053070000}"/>
    <cellStyle name="PrePop Units (0)" xfId="1857" xr:uid="{00000000-0005-0000-0000-000054070000}"/>
    <cellStyle name="PrePop Units (1)" xfId="1858" xr:uid="{00000000-0005-0000-0000-000055070000}"/>
    <cellStyle name="PrePop Units (2)" xfId="1859" xr:uid="{00000000-0005-0000-0000-000056070000}"/>
    <cellStyle name="Preveri celico" xfId="1860" xr:uid="{00000000-0005-0000-0000-000057070000}"/>
    <cellStyle name="Provjera ćelije 2" xfId="1861" xr:uid="{00000000-0005-0000-0000-000058070000}"/>
    <cellStyle name="Provjera ćelije 3" xfId="1862" xr:uid="{00000000-0005-0000-0000-000059070000}"/>
    <cellStyle name="Računanje" xfId="1863" xr:uid="{00000000-0005-0000-0000-00005A070000}"/>
    <cellStyle name="SADRŽAJ" xfId="1864" xr:uid="{00000000-0005-0000-0000-00005B070000}"/>
    <cellStyle name="Satisfaisant" xfId="1865" xr:uid="{00000000-0005-0000-0000-00005C070000}"/>
    <cellStyle name="Schlecht" xfId="1866" xr:uid="{00000000-0005-0000-0000-00005D070000}"/>
    <cellStyle name="Schlecht 2" xfId="1867" xr:uid="{00000000-0005-0000-0000-00005E070000}"/>
    <cellStyle name="Sheet Title" xfId="1868" xr:uid="{00000000-0005-0000-0000-00005F070000}"/>
    <cellStyle name="Slabo" xfId="1869" xr:uid="{00000000-0005-0000-0000-000060070000}"/>
    <cellStyle name="Sortie" xfId="1870" xr:uid="{00000000-0005-0000-0000-000061070000}"/>
    <cellStyle name="Standard" xfId="1871" xr:uid="{00000000-0005-0000-0000-000062070000}"/>
    <cellStyle name="Standard 2" xfId="1872" xr:uid="{00000000-0005-0000-0000-000063070000}"/>
    <cellStyle name="Standard_LVZ" xfId="2046" xr:uid="{00000000-0005-0000-0000-000064070000}"/>
    <cellStyle name="Stil 1" xfId="33" xr:uid="{00000000-0005-0000-0000-000065070000}"/>
    <cellStyle name="Stil 1 2" xfId="1874" xr:uid="{00000000-0005-0000-0000-000066070000}"/>
    <cellStyle name="Style 1" xfId="1875" xr:uid="{00000000-0005-0000-0000-000067070000}"/>
    <cellStyle name="Style 1 2" xfId="1876" xr:uid="{00000000-0005-0000-0000-000068070000}"/>
    <cellStyle name="Style 1 2 2" xfId="1877" xr:uid="{00000000-0005-0000-0000-000069070000}"/>
    <cellStyle name="Style 1 2 3" xfId="1878" xr:uid="{00000000-0005-0000-0000-00006A070000}"/>
    <cellStyle name="Style 1 3" xfId="1879" xr:uid="{00000000-0005-0000-0000-00006B070000}"/>
    <cellStyle name="Style 1 4" xfId="1880" xr:uid="{00000000-0005-0000-0000-00006C070000}"/>
    <cellStyle name="Style 1_07. FIRE PROTECTION_SPRINKLERver14" xfId="1881" xr:uid="{00000000-0005-0000-0000-00006D070000}"/>
    <cellStyle name="Tekst objašnjenja 2" xfId="1882" xr:uid="{00000000-0005-0000-0000-00006E070000}"/>
    <cellStyle name="Tekst objašnjenja 3" xfId="1883" xr:uid="{00000000-0005-0000-0000-00006F070000}"/>
    <cellStyle name="Tekst upozorenja 2" xfId="1884" xr:uid="{00000000-0005-0000-0000-000070070000}"/>
    <cellStyle name="tekst-levo" xfId="1885" xr:uid="{00000000-0005-0000-0000-000071070000}"/>
    <cellStyle name="Text Indent A" xfId="1886" xr:uid="{00000000-0005-0000-0000-000072070000}"/>
    <cellStyle name="Text Indent B" xfId="1887" xr:uid="{00000000-0005-0000-0000-000073070000}"/>
    <cellStyle name="Text Indent C" xfId="1888" xr:uid="{00000000-0005-0000-0000-000074070000}"/>
    <cellStyle name="Texte explicatif" xfId="1889" xr:uid="{00000000-0005-0000-0000-000075070000}"/>
    <cellStyle name="Title 2" xfId="1890" xr:uid="{00000000-0005-0000-0000-000076070000}"/>
    <cellStyle name="Titre" xfId="1891" xr:uid="{00000000-0005-0000-0000-000077070000}"/>
    <cellStyle name="Titre 1" xfId="1892" xr:uid="{00000000-0005-0000-0000-000078070000}"/>
    <cellStyle name="Titre 2" xfId="1893" xr:uid="{00000000-0005-0000-0000-000079070000}"/>
    <cellStyle name="Titre 3" xfId="1894" xr:uid="{00000000-0005-0000-0000-00007A070000}"/>
    <cellStyle name="Titre 4" xfId="1895" xr:uid="{00000000-0005-0000-0000-00007B070000}"/>
    <cellStyle name="Total 10" xfId="1896" xr:uid="{00000000-0005-0000-0000-00007C070000}"/>
    <cellStyle name="Total 11" xfId="1897" xr:uid="{00000000-0005-0000-0000-00007D070000}"/>
    <cellStyle name="Total 12" xfId="1898" xr:uid="{00000000-0005-0000-0000-00007E070000}"/>
    <cellStyle name="Total 13" xfId="1899" xr:uid="{00000000-0005-0000-0000-00007F070000}"/>
    <cellStyle name="Total 14" xfId="1900" xr:uid="{00000000-0005-0000-0000-000080070000}"/>
    <cellStyle name="Total 2" xfId="1901" xr:uid="{00000000-0005-0000-0000-000081070000}"/>
    <cellStyle name="Total 3" xfId="1902" xr:uid="{00000000-0005-0000-0000-000082070000}"/>
    <cellStyle name="Total 4" xfId="1903" xr:uid="{00000000-0005-0000-0000-000083070000}"/>
    <cellStyle name="Total 5" xfId="1904" xr:uid="{00000000-0005-0000-0000-000084070000}"/>
    <cellStyle name="Total 6" xfId="1905" xr:uid="{00000000-0005-0000-0000-000085070000}"/>
    <cellStyle name="Total 7" xfId="1906" xr:uid="{00000000-0005-0000-0000-000086070000}"/>
    <cellStyle name="Total 8" xfId="1907" xr:uid="{00000000-0005-0000-0000-000087070000}"/>
    <cellStyle name="Total 9" xfId="1908" xr:uid="{00000000-0005-0000-0000-000088070000}"/>
    <cellStyle name="TRO©KOVNIK" xfId="1909" xr:uid="{00000000-0005-0000-0000-000089070000}"/>
    <cellStyle name="Überschrift" xfId="1910" xr:uid="{00000000-0005-0000-0000-00008A070000}"/>
    <cellStyle name="Überschrift 1" xfId="1911" xr:uid="{00000000-0005-0000-0000-00008B070000}"/>
    <cellStyle name="Überschrift 1 2" xfId="1912" xr:uid="{00000000-0005-0000-0000-00008C070000}"/>
    <cellStyle name="Überschrift 2" xfId="1913" xr:uid="{00000000-0005-0000-0000-00008D070000}"/>
    <cellStyle name="Überschrift 2 2" xfId="1914" xr:uid="{00000000-0005-0000-0000-00008E070000}"/>
    <cellStyle name="Überschrift 3" xfId="1915" xr:uid="{00000000-0005-0000-0000-00008F070000}"/>
    <cellStyle name="Überschrift 3 2" xfId="1916" xr:uid="{00000000-0005-0000-0000-000090070000}"/>
    <cellStyle name="Überschrift 4" xfId="1917" xr:uid="{00000000-0005-0000-0000-000091070000}"/>
    <cellStyle name="Überschrift 4 2" xfId="1918" xr:uid="{00000000-0005-0000-0000-000092070000}"/>
    <cellStyle name="Überschrift 5" xfId="1919" xr:uid="{00000000-0005-0000-0000-000093070000}"/>
    <cellStyle name="Überschrift_05_SUPERNOVA_TROSKOVNIK_JAKE I SLABE STRUJE_OBI" xfId="1920" xr:uid="{00000000-0005-0000-0000-000094070000}"/>
    <cellStyle name="Ukupni zbroj 2" xfId="1921" xr:uid="{00000000-0005-0000-0000-000095070000}"/>
    <cellStyle name="Ukupni zbroj 3" xfId="1922" xr:uid="{00000000-0005-0000-0000-000096070000}"/>
    <cellStyle name="UKUPNO" xfId="1923" xr:uid="{00000000-0005-0000-0000-000097070000}"/>
    <cellStyle name="Ukupno 2" xfId="1924" xr:uid="{00000000-0005-0000-0000-000098070000}"/>
    <cellStyle name="Ukupno_1051-3_1_UPU-6_1_dio_Projektantski troskovnici bez cijena" xfId="1925" xr:uid="{00000000-0005-0000-0000-000099070000}"/>
    <cellStyle name="Unos 2" xfId="1926" xr:uid="{00000000-0005-0000-0000-00009A070000}"/>
    <cellStyle name="Unos 3" xfId="1927" xr:uid="{00000000-0005-0000-0000-00009B070000}"/>
    <cellStyle name="Valuta 2" xfId="1928" xr:uid="{00000000-0005-0000-0000-00009C070000}"/>
    <cellStyle name="Valuta 3" xfId="1929" xr:uid="{00000000-0005-0000-0000-00009D070000}"/>
    <cellStyle name="Vérification" xfId="1930" xr:uid="{00000000-0005-0000-0000-00009E070000}"/>
    <cellStyle name="Verknüpfte Zelle" xfId="1931" xr:uid="{00000000-0005-0000-0000-00009F070000}"/>
    <cellStyle name="Verknüpfte Zelle 2" xfId="1932" xr:uid="{00000000-0005-0000-0000-0000A0070000}"/>
    <cellStyle name="Vnos" xfId="1933" xr:uid="{00000000-0005-0000-0000-0000A1070000}"/>
    <cellStyle name="Vsota" xfId="1934" xr:uid="{00000000-0005-0000-0000-0000A2070000}"/>
    <cellStyle name="Währung [0]_Fagr" xfId="1935" xr:uid="{00000000-0005-0000-0000-0000A3070000}"/>
    <cellStyle name="Währung_Fagr" xfId="1936" xr:uid="{00000000-0005-0000-0000-0000A4070000}"/>
    <cellStyle name="Warnender Text" xfId="1937" xr:uid="{00000000-0005-0000-0000-0000A5070000}"/>
    <cellStyle name="Warning Text 10" xfId="1938" xr:uid="{00000000-0005-0000-0000-0000A6070000}"/>
    <cellStyle name="Warning Text 11" xfId="1939" xr:uid="{00000000-0005-0000-0000-0000A7070000}"/>
    <cellStyle name="Warning Text 12" xfId="1940" xr:uid="{00000000-0005-0000-0000-0000A8070000}"/>
    <cellStyle name="Warning Text 13" xfId="1941" xr:uid="{00000000-0005-0000-0000-0000A9070000}"/>
    <cellStyle name="Warning Text 14" xfId="1942" xr:uid="{00000000-0005-0000-0000-0000AA070000}"/>
    <cellStyle name="Warning Text 2" xfId="1943" xr:uid="{00000000-0005-0000-0000-0000AB070000}"/>
    <cellStyle name="Warning Text 3" xfId="1944" xr:uid="{00000000-0005-0000-0000-0000AC070000}"/>
    <cellStyle name="Warning Text 4" xfId="1945" xr:uid="{00000000-0005-0000-0000-0000AD070000}"/>
    <cellStyle name="Warning Text 5" xfId="1946" xr:uid="{00000000-0005-0000-0000-0000AE070000}"/>
    <cellStyle name="Warning Text 6" xfId="1947" xr:uid="{00000000-0005-0000-0000-0000AF070000}"/>
    <cellStyle name="Warning Text 7" xfId="1948" xr:uid="{00000000-0005-0000-0000-0000B0070000}"/>
    <cellStyle name="Warning Text 8" xfId="1949" xr:uid="{00000000-0005-0000-0000-0000B1070000}"/>
    <cellStyle name="Warning Text 8 4" xfId="1950" xr:uid="{00000000-0005-0000-0000-0000B2070000}"/>
    <cellStyle name="Warning Text 9" xfId="1951" xr:uid="{00000000-0005-0000-0000-0000B3070000}"/>
    <cellStyle name="Zarez 10" xfId="1952" xr:uid="{00000000-0005-0000-0000-0000B4070000}"/>
    <cellStyle name="Zarez 10 2" xfId="1953" xr:uid="{00000000-0005-0000-0000-0000B5070000}"/>
    <cellStyle name="Zarez 10 3" xfId="1954" xr:uid="{00000000-0005-0000-0000-0000B6070000}"/>
    <cellStyle name="Zarez 11" xfId="1955" xr:uid="{00000000-0005-0000-0000-0000B7070000}"/>
    <cellStyle name="Zarez 12" xfId="1956" xr:uid="{00000000-0005-0000-0000-0000B8070000}"/>
    <cellStyle name="Zarez 13" xfId="1957" xr:uid="{00000000-0005-0000-0000-0000B9070000}"/>
    <cellStyle name="Zarez 14" xfId="1958" xr:uid="{00000000-0005-0000-0000-0000BA070000}"/>
    <cellStyle name="Zarez 18" xfId="1959" xr:uid="{00000000-0005-0000-0000-0000BB070000}"/>
    <cellStyle name="Zarez 18 2" xfId="1960" xr:uid="{00000000-0005-0000-0000-0000BC070000}"/>
    <cellStyle name="Zarez 2" xfId="1961" xr:uid="{00000000-0005-0000-0000-0000BD070000}"/>
    <cellStyle name="Zarez 2 10" xfId="1962" xr:uid="{00000000-0005-0000-0000-0000BE070000}"/>
    <cellStyle name="Zarez 2 10 2" xfId="1963" xr:uid="{00000000-0005-0000-0000-0000BF070000}"/>
    <cellStyle name="Zarez 2 10 3" xfId="1964" xr:uid="{00000000-0005-0000-0000-0000C0070000}"/>
    <cellStyle name="Zarez 2 11" xfId="1965" xr:uid="{00000000-0005-0000-0000-0000C1070000}"/>
    <cellStyle name="Zarez 2 11 2" xfId="1966" xr:uid="{00000000-0005-0000-0000-0000C2070000}"/>
    <cellStyle name="Zarez 2 11 3" xfId="1967" xr:uid="{00000000-0005-0000-0000-0000C3070000}"/>
    <cellStyle name="Zarez 2 12" xfId="1968" xr:uid="{00000000-0005-0000-0000-0000C4070000}"/>
    <cellStyle name="Zarez 2 12 2" xfId="1969" xr:uid="{00000000-0005-0000-0000-0000C5070000}"/>
    <cellStyle name="Zarez 2 12 3" xfId="1970" xr:uid="{00000000-0005-0000-0000-0000C6070000}"/>
    <cellStyle name="Zarez 2 13" xfId="1971" xr:uid="{00000000-0005-0000-0000-0000C7070000}"/>
    <cellStyle name="Zarez 2 13 2" xfId="1972" xr:uid="{00000000-0005-0000-0000-0000C8070000}"/>
    <cellStyle name="Zarez 2 13 3" xfId="1973" xr:uid="{00000000-0005-0000-0000-0000C9070000}"/>
    <cellStyle name="Zarez 2 14" xfId="1974" xr:uid="{00000000-0005-0000-0000-0000CA070000}"/>
    <cellStyle name="Zarez 2 14 2" xfId="1975" xr:uid="{00000000-0005-0000-0000-0000CB070000}"/>
    <cellStyle name="Zarez 2 14 3" xfId="1976" xr:uid="{00000000-0005-0000-0000-0000CC070000}"/>
    <cellStyle name="Zarez 2 15" xfId="1977" xr:uid="{00000000-0005-0000-0000-0000CD070000}"/>
    <cellStyle name="Zarez 2 15 2" xfId="1978" xr:uid="{00000000-0005-0000-0000-0000CE070000}"/>
    <cellStyle name="Zarez 2 15 3" xfId="1979" xr:uid="{00000000-0005-0000-0000-0000CF070000}"/>
    <cellStyle name="Zarez 2 16" xfId="1980" xr:uid="{00000000-0005-0000-0000-0000D0070000}"/>
    <cellStyle name="Zarez 2 17" xfId="1981" xr:uid="{00000000-0005-0000-0000-0000D1070000}"/>
    <cellStyle name="Zarez 2 2" xfId="1982" xr:uid="{00000000-0005-0000-0000-0000D2070000}"/>
    <cellStyle name="Zarez 2 2 2" xfId="1983" xr:uid="{00000000-0005-0000-0000-0000D3070000}"/>
    <cellStyle name="Zarez 2 2 3" xfId="1984" xr:uid="{00000000-0005-0000-0000-0000D4070000}"/>
    <cellStyle name="Zarez 2 2 4" xfId="1985" xr:uid="{00000000-0005-0000-0000-0000D5070000}"/>
    <cellStyle name="Zarez 2 2 5" xfId="1986" xr:uid="{00000000-0005-0000-0000-0000D6070000}"/>
    <cellStyle name="Zarez 2 3" xfId="1987" xr:uid="{00000000-0005-0000-0000-0000D7070000}"/>
    <cellStyle name="Zarez 2 3 2" xfId="1988" xr:uid="{00000000-0005-0000-0000-0000D8070000}"/>
    <cellStyle name="Zarez 2 3 3" xfId="1989" xr:uid="{00000000-0005-0000-0000-0000D9070000}"/>
    <cellStyle name="Zarez 2 3 4" xfId="1990" xr:uid="{00000000-0005-0000-0000-0000DA070000}"/>
    <cellStyle name="Zarez 2 4" xfId="1991" xr:uid="{00000000-0005-0000-0000-0000DB070000}"/>
    <cellStyle name="Zarez 2 4 2" xfId="1992" xr:uid="{00000000-0005-0000-0000-0000DC070000}"/>
    <cellStyle name="Zarez 2 4 3" xfId="1993" xr:uid="{00000000-0005-0000-0000-0000DD070000}"/>
    <cellStyle name="Zarez 2 4 4" xfId="1994" xr:uid="{00000000-0005-0000-0000-0000DE070000}"/>
    <cellStyle name="Zarez 2 5" xfId="1995" xr:uid="{00000000-0005-0000-0000-0000DF070000}"/>
    <cellStyle name="Zarez 2 5 2" xfId="1996" xr:uid="{00000000-0005-0000-0000-0000E0070000}"/>
    <cellStyle name="Zarez 2 5 3" xfId="1997" xr:uid="{00000000-0005-0000-0000-0000E1070000}"/>
    <cellStyle name="Zarez 2 5 4" xfId="1998" xr:uid="{00000000-0005-0000-0000-0000E2070000}"/>
    <cellStyle name="Zarez 2 6" xfId="1999" xr:uid="{00000000-0005-0000-0000-0000E3070000}"/>
    <cellStyle name="Zarez 2 6 2" xfId="2000" xr:uid="{00000000-0005-0000-0000-0000E4070000}"/>
    <cellStyle name="Zarez 2 6 3" xfId="2001" xr:uid="{00000000-0005-0000-0000-0000E5070000}"/>
    <cellStyle name="Zarez 2 7" xfId="2002" xr:uid="{00000000-0005-0000-0000-0000E6070000}"/>
    <cellStyle name="Zarez 2 7 2" xfId="2003" xr:uid="{00000000-0005-0000-0000-0000E7070000}"/>
    <cellStyle name="Zarez 2 7 3" xfId="2004" xr:uid="{00000000-0005-0000-0000-0000E8070000}"/>
    <cellStyle name="Zarez 2 8" xfId="2005" xr:uid="{00000000-0005-0000-0000-0000E9070000}"/>
    <cellStyle name="Zarez 2 8 2" xfId="2006" xr:uid="{00000000-0005-0000-0000-0000EA070000}"/>
    <cellStyle name="Zarez 2 8 3" xfId="2007" xr:uid="{00000000-0005-0000-0000-0000EB070000}"/>
    <cellStyle name="Zarez 2 9" xfId="2008" xr:uid="{00000000-0005-0000-0000-0000EC070000}"/>
    <cellStyle name="Zarez 2 9 2" xfId="2009" xr:uid="{00000000-0005-0000-0000-0000ED070000}"/>
    <cellStyle name="Zarez 2 9 3" xfId="2010" xr:uid="{00000000-0005-0000-0000-0000EE070000}"/>
    <cellStyle name="Zarez 2_Knjiga 5 TROŠKOVNIK Instalaterski radovi dio 1" xfId="2011" xr:uid="{00000000-0005-0000-0000-0000EF070000}"/>
    <cellStyle name="Zarez 3" xfId="2012" xr:uid="{00000000-0005-0000-0000-0000F0070000}"/>
    <cellStyle name="Zarez 3 2" xfId="2013" xr:uid="{00000000-0005-0000-0000-0000F1070000}"/>
    <cellStyle name="Zarez 3 2 2" xfId="2014" xr:uid="{00000000-0005-0000-0000-0000F2070000}"/>
    <cellStyle name="Zarez 3 3" xfId="2015" xr:uid="{00000000-0005-0000-0000-0000F3070000}"/>
    <cellStyle name="Zarez 3 4" xfId="2016" xr:uid="{00000000-0005-0000-0000-0000F4070000}"/>
    <cellStyle name="Zarez 3_Knjiga 5 TROŠKOVNIK Instalaterski radovi dio 1" xfId="2017" xr:uid="{00000000-0005-0000-0000-0000F5070000}"/>
    <cellStyle name="Zarez 4" xfId="2018" xr:uid="{00000000-0005-0000-0000-0000F6070000}"/>
    <cellStyle name="Zarez 4 2" xfId="2019" xr:uid="{00000000-0005-0000-0000-0000F7070000}"/>
    <cellStyle name="Zarez 5" xfId="2020" xr:uid="{00000000-0005-0000-0000-0000F8070000}"/>
    <cellStyle name="Zarez 5 2" xfId="2021" xr:uid="{00000000-0005-0000-0000-0000F9070000}"/>
    <cellStyle name="Zarez 5 3" xfId="2022" xr:uid="{00000000-0005-0000-0000-0000FA070000}"/>
    <cellStyle name="Zarez 6" xfId="2023" xr:uid="{00000000-0005-0000-0000-0000FB070000}"/>
    <cellStyle name="Zarez 7" xfId="2024" xr:uid="{00000000-0005-0000-0000-0000FC070000}"/>
    <cellStyle name="Zarez 8" xfId="2025" xr:uid="{00000000-0005-0000-0000-0000FD070000}"/>
    <cellStyle name="Zarez 9" xfId="2026" xr:uid="{00000000-0005-0000-0000-0000FE070000}"/>
    <cellStyle name="Zelle überprüfen" xfId="2027" xr:uid="{00000000-0005-0000-0000-0000FF070000}"/>
    <cellStyle name="Zelle überprüfen 2" xfId="2028" xr:uid="{00000000-0005-0000-0000-00000008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13" Type="http://schemas.openxmlformats.org/officeDocument/2006/relationships/image" Target="../media/image13.jpeg"/><Relationship Id="rId3" Type="http://schemas.openxmlformats.org/officeDocument/2006/relationships/image" Target="../media/image3.emf"/><Relationship Id="rId7" Type="http://schemas.openxmlformats.org/officeDocument/2006/relationships/image" Target="../media/image7.jpeg"/><Relationship Id="rId12" Type="http://schemas.openxmlformats.org/officeDocument/2006/relationships/image" Target="../media/image12.emf"/><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image" Target="../media/image6.emf"/><Relationship Id="rId11" Type="http://schemas.openxmlformats.org/officeDocument/2006/relationships/image" Target="../media/image11.jpeg"/><Relationship Id="rId5" Type="http://schemas.openxmlformats.org/officeDocument/2006/relationships/image" Target="../media/image5.jpeg"/><Relationship Id="rId10" Type="http://schemas.openxmlformats.org/officeDocument/2006/relationships/image" Target="../media/image10.jpeg"/><Relationship Id="rId4" Type="http://schemas.openxmlformats.org/officeDocument/2006/relationships/image" Target="../media/image4.jpeg"/><Relationship Id="rId9" Type="http://schemas.openxmlformats.org/officeDocument/2006/relationships/image" Target="../media/image9.jpeg"/></Relationships>
</file>

<file path=xl/drawings/drawing1.xml><?xml version="1.0" encoding="utf-8"?>
<xdr:wsDr xmlns:xdr="http://schemas.openxmlformats.org/drawingml/2006/spreadsheetDrawing" xmlns:a="http://schemas.openxmlformats.org/drawingml/2006/main">
  <xdr:twoCellAnchor editAs="oneCell">
    <xdr:from>
      <xdr:col>1</xdr:col>
      <xdr:colOff>962025</xdr:colOff>
      <xdr:row>4665</xdr:row>
      <xdr:rowOff>0</xdr:rowOff>
    </xdr:from>
    <xdr:to>
      <xdr:col>1</xdr:col>
      <xdr:colOff>962025</xdr:colOff>
      <xdr:row>4678</xdr:row>
      <xdr:rowOff>114301</xdr:rowOff>
    </xdr:to>
    <xdr:pic>
      <xdr:nvPicPr>
        <xdr:cNvPr id="155632" name="Picture 2">
          <a:extLst>
            <a:ext uri="{FF2B5EF4-FFF2-40B4-BE49-F238E27FC236}">
              <a16:creationId xmlns:a16="http://schemas.microsoft.com/office/drawing/2014/main" id="{00000000-0008-0000-0000-0000F05F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18342150"/>
          <a:ext cx="0" cy="3067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4665</xdr:row>
      <xdr:rowOff>0</xdr:rowOff>
    </xdr:from>
    <xdr:to>
      <xdr:col>1</xdr:col>
      <xdr:colOff>1095375</xdr:colOff>
      <xdr:row>4679</xdr:row>
      <xdr:rowOff>47628</xdr:rowOff>
    </xdr:to>
    <xdr:pic>
      <xdr:nvPicPr>
        <xdr:cNvPr id="155633" name="Picture 3" descr="nealuce_parete">
          <a:extLst>
            <a:ext uri="{FF2B5EF4-FFF2-40B4-BE49-F238E27FC236}">
              <a16:creationId xmlns:a16="http://schemas.microsoft.com/office/drawing/2014/main" id="{00000000-0008-0000-0000-0000F15F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43075" y="1518342150"/>
          <a:ext cx="0" cy="3162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634" name="Picture 82">
          <a:extLst>
            <a:ext uri="{FF2B5EF4-FFF2-40B4-BE49-F238E27FC236}">
              <a16:creationId xmlns:a16="http://schemas.microsoft.com/office/drawing/2014/main" id="{00000000-0008-0000-0000-0000F25F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489081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635" name="Picture 85">
          <a:extLst>
            <a:ext uri="{FF2B5EF4-FFF2-40B4-BE49-F238E27FC236}">
              <a16:creationId xmlns:a16="http://schemas.microsoft.com/office/drawing/2014/main" id="{00000000-0008-0000-0000-0000F35F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489081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636" name="Picture 76">
          <a:extLst>
            <a:ext uri="{FF2B5EF4-FFF2-40B4-BE49-F238E27FC236}">
              <a16:creationId xmlns:a16="http://schemas.microsoft.com/office/drawing/2014/main" id="{00000000-0008-0000-0000-0000F45F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489081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637" name="Picture 79">
          <a:extLst>
            <a:ext uri="{FF2B5EF4-FFF2-40B4-BE49-F238E27FC236}">
              <a16:creationId xmlns:a16="http://schemas.microsoft.com/office/drawing/2014/main" id="{00000000-0008-0000-0000-0000F55F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489081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781050</xdr:colOff>
      <xdr:row>4665</xdr:row>
      <xdr:rowOff>0</xdr:rowOff>
    </xdr:from>
    <xdr:to>
      <xdr:col>1</xdr:col>
      <xdr:colOff>781050</xdr:colOff>
      <xdr:row>4665</xdr:row>
      <xdr:rowOff>377</xdr:rowOff>
    </xdr:to>
    <xdr:pic>
      <xdr:nvPicPr>
        <xdr:cNvPr id="155638" name="Picture 1">
          <a:extLst>
            <a:ext uri="{FF2B5EF4-FFF2-40B4-BE49-F238E27FC236}">
              <a16:creationId xmlns:a16="http://schemas.microsoft.com/office/drawing/2014/main" id="{00000000-0008-0000-0000-0000F65F02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28750" y="1509483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647700</xdr:colOff>
      <xdr:row>4665</xdr:row>
      <xdr:rowOff>0</xdr:rowOff>
    </xdr:from>
    <xdr:to>
      <xdr:col>1</xdr:col>
      <xdr:colOff>647700</xdr:colOff>
      <xdr:row>4665</xdr:row>
      <xdr:rowOff>377</xdr:rowOff>
    </xdr:to>
    <xdr:pic>
      <xdr:nvPicPr>
        <xdr:cNvPr id="155639" name="Picture 27" descr="Izrezak.JPG">
          <a:extLst>
            <a:ext uri="{FF2B5EF4-FFF2-40B4-BE49-F238E27FC236}">
              <a16:creationId xmlns:a16="http://schemas.microsoft.com/office/drawing/2014/main" id="{00000000-0008-0000-0000-0000F75F02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95400" y="1509483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638175</xdr:colOff>
      <xdr:row>4665</xdr:row>
      <xdr:rowOff>0</xdr:rowOff>
    </xdr:from>
    <xdr:to>
      <xdr:col>1</xdr:col>
      <xdr:colOff>638175</xdr:colOff>
      <xdr:row>4665</xdr:row>
      <xdr:rowOff>0</xdr:rowOff>
    </xdr:to>
    <xdr:pic>
      <xdr:nvPicPr>
        <xdr:cNvPr id="155640" name="Picture 28" descr="philipsfit.JPG">
          <a:extLst>
            <a:ext uri="{FF2B5EF4-FFF2-40B4-BE49-F238E27FC236}">
              <a16:creationId xmlns:a16="http://schemas.microsoft.com/office/drawing/2014/main" id="{00000000-0008-0000-0000-0000F85F02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285875" y="151760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641" name="Picture 82">
          <a:extLst>
            <a:ext uri="{FF2B5EF4-FFF2-40B4-BE49-F238E27FC236}">
              <a16:creationId xmlns:a16="http://schemas.microsoft.com/office/drawing/2014/main" id="{00000000-0008-0000-0000-0000F95F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1760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642" name="Picture 85">
          <a:extLst>
            <a:ext uri="{FF2B5EF4-FFF2-40B4-BE49-F238E27FC236}">
              <a16:creationId xmlns:a16="http://schemas.microsoft.com/office/drawing/2014/main" id="{00000000-0008-0000-0000-0000FA5F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1760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643" name="Picture 76">
          <a:extLst>
            <a:ext uri="{FF2B5EF4-FFF2-40B4-BE49-F238E27FC236}">
              <a16:creationId xmlns:a16="http://schemas.microsoft.com/office/drawing/2014/main" id="{00000000-0008-0000-0000-0000FB5F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1760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644" name="Picture 79">
          <a:extLst>
            <a:ext uri="{FF2B5EF4-FFF2-40B4-BE49-F238E27FC236}">
              <a16:creationId xmlns:a16="http://schemas.microsoft.com/office/drawing/2014/main" id="{00000000-0008-0000-0000-0000FC5F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1760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4678</xdr:row>
      <xdr:rowOff>114301</xdr:rowOff>
    </xdr:to>
    <xdr:pic>
      <xdr:nvPicPr>
        <xdr:cNvPr id="155645" name="Picture 2">
          <a:extLst>
            <a:ext uri="{FF2B5EF4-FFF2-40B4-BE49-F238E27FC236}">
              <a16:creationId xmlns:a16="http://schemas.microsoft.com/office/drawing/2014/main" id="{00000000-0008-0000-0000-0000FD5F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18342150"/>
          <a:ext cx="0" cy="3067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4678</xdr:row>
      <xdr:rowOff>114301</xdr:rowOff>
    </xdr:to>
    <xdr:pic>
      <xdr:nvPicPr>
        <xdr:cNvPr id="155646" name="Picture 2">
          <a:extLst>
            <a:ext uri="{FF2B5EF4-FFF2-40B4-BE49-F238E27FC236}">
              <a16:creationId xmlns:a16="http://schemas.microsoft.com/office/drawing/2014/main" id="{00000000-0008-0000-0000-0000FE5F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18342150"/>
          <a:ext cx="0" cy="3067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4665</xdr:row>
      <xdr:rowOff>0</xdr:rowOff>
    </xdr:from>
    <xdr:to>
      <xdr:col>1</xdr:col>
      <xdr:colOff>1095375</xdr:colOff>
      <xdr:row>4679</xdr:row>
      <xdr:rowOff>47628</xdr:rowOff>
    </xdr:to>
    <xdr:pic>
      <xdr:nvPicPr>
        <xdr:cNvPr id="155647" name="Picture 3" descr="nealuce_parete">
          <a:extLst>
            <a:ext uri="{FF2B5EF4-FFF2-40B4-BE49-F238E27FC236}">
              <a16:creationId xmlns:a16="http://schemas.microsoft.com/office/drawing/2014/main" id="{00000000-0008-0000-0000-0000FF5F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43075" y="1518342150"/>
          <a:ext cx="0" cy="3162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4678</xdr:row>
      <xdr:rowOff>114301</xdr:rowOff>
    </xdr:to>
    <xdr:pic>
      <xdr:nvPicPr>
        <xdr:cNvPr id="155648" name="Picture 2">
          <a:extLst>
            <a:ext uri="{FF2B5EF4-FFF2-40B4-BE49-F238E27FC236}">
              <a16:creationId xmlns:a16="http://schemas.microsoft.com/office/drawing/2014/main" id="{00000000-0008-0000-0000-000000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18342150"/>
          <a:ext cx="0" cy="3067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4665</xdr:row>
      <xdr:rowOff>0</xdr:rowOff>
    </xdr:from>
    <xdr:to>
      <xdr:col>1</xdr:col>
      <xdr:colOff>1095375</xdr:colOff>
      <xdr:row>4679</xdr:row>
      <xdr:rowOff>47628</xdr:rowOff>
    </xdr:to>
    <xdr:pic>
      <xdr:nvPicPr>
        <xdr:cNvPr id="155649" name="Picture 3" descr="nealuce_parete">
          <a:extLst>
            <a:ext uri="{FF2B5EF4-FFF2-40B4-BE49-F238E27FC236}">
              <a16:creationId xmlns:a16="http://schemas.microsoft.com/office/drawing/2014/main" id="{00000000-0008-0000-0000-00000160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43075" y="1518342150"/>
          <a:ext cx="0" cy="3162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4678</xdr:row>
      <xdr:rowOff>114301</xdr:rowOff>
    </xdr:to>
    <xdr:pic>
      <xdr:nvPicPr>
        <xdr:cNvPr id="155650" name="Picture 2">
          <a:extLst>
            <a:ext uri="{FF2B5EF4-FFF2-40B4-BE49-F238E27FC236}">
              <a16:creationId xmlns:a16="http://schemas.microsoft.com/office/drawing/2014/main" id="{00000000-0008-0000-0000-000002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18342150"/>
          <a:ext cx="0" cy="3067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4665</xdr:row>
      <xdr:rowOff>0</xdr:rowOff>
    </xdr:from>
    <xdr:to>
      <xdr:col>1</xdr:col>
      <xdr:colOff>1095375</xdr:colOff>
      <xdr:row>4679</xdr:row>
      <xdr:rowOff>47628</xdr:rowOff>
    </xdr:to>
    <xdr:pic>
      <xdr:nvPicPr>
        <xdr:cNvPr id="155651" name="Picture 3" descr="nealuce_parete">
          <a:extLst>
            <a:ext uri="{FF2B5EF4-FFF2-40B4-BE49-F238E27FC236}">
              <a16:creationId xmlns:a16="http://schemas.microsoft.com/office/drawing/2014/main" id="{00000000-0008-0000-0000-00000360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43075" y="1518342150"/>
          <a:ext cx="0" cy="3162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4678</xdr:row>
      <xdr:rowOff>114301</xdr:rowOff>
    </xdr:to>
    <xdr:pic>
      <xdr:nvPicPr>
        <xdr:cNvPr id="155652" name="Picture 2">
          <a:extLst>
            <a:ext uri="{FF2B5EF4-FFF2-40B4-BE49-F238E27FC236}">
              <a16:creationId xmlns:a16="http://schemas.microsoft.com/office/drawing/2014/main" id="{00000000-0008-0000-0000-000004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18342150"/>
          <a:ext cx="0" cy="3067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653" name="Picture 82">
          <a:extLst>
            <a:ext uri="{FF2B5EF4-FFF2-40B4-BE49-F238E27FC236}">
              <a16:creationId xmlns:a16="http://schemas.microsoft.com/office/drawing/2014/main" id="{00000000-0008-0000-0000-000005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1834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4678</xdr:row>
      <xdr:rowOff>114301</xdr:rowOff>
    </xdr:to>
    <xdr:pic>
      <xdr:nvPicPr>
        <xdr:cNvPr id="155654" name="Picture 2">
          <a:extLst>
            <a:ext uri="{FF2B5EF4-FFF2-40B4-BE49-F238E27FC236}">
              <a16:creationId xmlns:a16="http://schemas.microsoft.com/office/drawing/2014/main" id="{00000000-0008-0000-0000-000006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18342150"/>
          <a:ext cx="0" cy="3067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4665</xdr:row>
      <xdr:rowOff>0</xdr:rowOff>
    </xdr:from>
    <xdr:to>
      <xdr:col>1</xdr:col>
      <xdr:colOff>1095375</xdr:colOff>
      <xdr:row>4679</xdr:row>
      <xdr:rowOff>47628</xdr:rowOff>
    </xdr:to>
    <xdr:pic>
      <xdr:nvPicPr>
        <xdr:cNvPr id="155655" name="Picture 3" descr="nealuce_parete">
          <a:extLst>
            <a:ext uri="{FF2B5EF4-FFF2-40B4-BE49-F238E27FC236}">
              <a16:creationId xmlns:a16="http://schemas.microsoft.com/office/drawing/2014/main" id="{00000000-0008-0000-0000-00000760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43075" y="1518342150"/>
          <a:ext cx="0" cy="3162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656" name="Picture 85">
          <a:extLst>
            <a:ext uri="{FF2B5EF4-FFF2-40B4-BE49-F238E27FC236}">
              <a16:creationId xmlns:a16="http://schemas.microsoft.com/office/drawing/2014/main" id="{00000000-0008-0000-0000-000008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1834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4678</xdr:row>
      <xdr:rowOff>114301</xdr:rowOff>
    </xdr:to>
    <xdr:pic>
      <xdr:nvPicPr>
        <xdr:cNvPr id="155657" name="Picture 2">
          <a:extLst>
            <a:ext uri="{FF2B5EF4-FFF2-40B4-BE49-F238E27FC236}">
              <a16:creationId xmlns:a16="http://schemas.microsoft.com/office/drawing/2014/main" id="{00000000-0008-0000-0000-000009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18342150"/>
          <a:ext cx="0" cy="3067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4665</xdr:row>
      <xdr:rowOff>0</xdr:rowOff>
    </xdr:from>
    <xdr:to>
      <xdr:col>1</xdr:col>
      <xdr:colOff>1095375</xdr:colOff>
      <xdr:row>4679</xdr:row>
      <xdr:rowOff>47628</xdr:rowOff>
    </xdr:to>
    <xdr:pic>
      <xdr:nvPicPr>
        <xdr:cNvPr id="155658" name="Picture 3" descr="nealuce_parete">
          <a:extLst>
            <a:ext uri="{FF2B5EF4-FFF2-40B4-BE49-F238E27FC236}">
              <a16:creationId xmlns:a16="http://schemas.microsoft.com/office/drawing/2014/main" id="{00000000-0008-0000-0000-00000A60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43075" y="1518342150"/>
          <a:ext cx="0" cy="3162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659" name="Picture 76">
          <a:extLst>
            <a:ext uri="{FF2B5EF4-FFF2-40B4-BE49-F238E27FC236}">
              <a16:creationId xmlns:a16="http://schemas.microsoft.com/office/drawing/2014/main" id="{00000000-0008-0000-0000-00000B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1834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4678</xdr:row>
      <xdr:rowOff>114301</xdr:rowOff>
    </xdr:to>
    <xdr:pic>
      <xdr:nvPicPr>
        <xdr:cNvPr id="155660" name="Picture 2">
          <a:extLst>
            <a:ext uri="{FF2B5EF4-FFF2-40B4-BE49-F238E27FC236}">
              <a16:creationId xmlns:a16="http://schemas.microsoft.com/office/drawing/2014/main" id="{00000000-0008-0000-0000-00000C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18342150"/>
          <a:ext cx="0" cy="3067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4665</xdr:row>
      <xdr:rowOff>0</xdr:rowOff>
    </xdr:from>
    <xdr:to>
      <xdr:col>1</xdr:col>
      <xdr:colOff>1095375</xdr:colOff>
      <xdr:row>4679</xdr:row>
      <xdr:rowOff>47628</xdr:rowOff>
    </xdr:to>
    <xdr:pic>
      <xdr:nvPicPr>
        <xdr:cNvPr id="155661" name="Picture 3" descr="nealuce_parete">
          <a:extLst>
            <a:ext uri="{FF2B5EF4-FFF2-40B4-BE49-F238E27FC236}">
              <a16:creationId xmlns:a16="http://schemas.microsoft.com/office/drawing/2014/main" id="{00000000-0008-0000-0000-00000D60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43075" y="1518342150"/>
          <a:ext cx="0" cy="3162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4678</xdr:row>
      <xdr:rowOff>114301</xdr:rowOff>
    </xdr:to>
    <xdr:pic>
      <xdr:nvPicPr>
        <xdr:cNvPr id="155662" name="Picture 2">
          <a:extLst>
            <a:ext uri="{FF2B5EF4-FFF2-40B4-BE49-F238E27FC236}">
              <a16:creationId xmlns:a16="http://schemas.microsoft.com/office/drawing/2014/main" id="{00000000-0008-0000-0000-00000E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18342150"/>
          <a:ext cx="0" cy="3067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4665</xdr:row>
      <xdr:rowOff>0</xdr:rowOff>
    </xdr:from>
    <xdr:to>
      <xdr:col>1</xdr:col>
      <xdr:colOff>1095375</xdr:colOff>
      <xdr:row>4679</xdr:row>
      <xdr:rowOff>47628</xdr:rowOff>
    </xdr:to>
    <xdr:pic>
      <xdr:nvPicPr>
        <xdr:cNvPr id="155663" name="Picture 3" descr="nealuce_parete">
          <a:extLst>
            <a:ext uri="{FF2B5EF4-FFF2-40B4-BE49-F238E27FC236}">
              <a16:creationId xmlns:a16="http://schemas.microsoft.com/office/drawing/2014/main" id="{00000000-0008-0000-0000-00000F60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43075" y="1518342150"/>
          <a:ext cx="0" cy="3162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781050</xdr:colOff>
      <xdr:row>4665</xdr:row>
      <xdr:rowOff>0</xdr:rowOff>
    </xdr:from>
    <xdr:to>
      <xdr:col>1</xdr:col>
      <xdr:colOff>781050</xdr:colOff>
      <xdr:row>4665</xdr:row>
      <xdr:rowOff>0</xdr:rowOff>
    </xdr:to>
    <xdr:pic>
      <xdr:nvPicPr>
        <xdr:cNvPr id="155664" name="Picture 1">
          <a:extLst>
            <a:ext uri="{FF2B5EF4-FFF2-40B4-BE49-F238E27FC236}">
              <a16:creationId xmlns:a16="http://schemas.microsoft.com/office/drawing/2014/main" id="{00000000-0008-0000-0000-0000106002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28750" y="151834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9524</xdr:rowOff>
    </xdr:to>
    <xdr:pic>
      <xdr:nvPicPr>
        <xdr:cNvPr id="155665" name="Picture 2">
          <a:extLst>
            <a:ext uri="{FF2B5EF4-FFF2-40B4-BE49-F238E27FC236}">
              <a16:creationId xmlns:a16="http://schemas.microsoft.com/office/drawing/2014/main" id="{00000000-0008-0000-0000-000011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218854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4665</xdr:row>
      <xdr:rowOff>0</xdr:rowOff>
    </xdr:from>
    <xdr:to>
      <xdr:col>1</xdr:col>
      <xdr:colOff>1095375</xdr:colOff>
      <xdr:row>4665</xdr:row>
      <xdr:rowOff>103045</xdr:rowOff>
    </xdr:to>
    <xdr:pic>
      <xdr:nvPicPr>
        <xdr:cNvPr id="155666" name="Picture 3" descr="nealuce_parete">
          <a:extLst>
            <a:ext uri="{FF2B5EF4-FFF2-40B4-BE49-F238E27FC236}">
              <a16:creationId xmlns:a16="http://schemas.microsoft.com/office/drawing/2014/main" id="{00000000-0008-0000-0000-00001260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43075" y="1521790200"/>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9524</xdr:rowOff>
    </xdr:to>
    <xdr:pic>
      <xdr:nvPicPr>
        <xdr:cNvPr id="155667" name="Picture 2">
          <a:extLst>
            <a:ext uri="{FF2B5EF4-FFF2-40B4-BE49-F238E27FC236}">
              <a16:creationId xmlns:a16="http://schemas.microsoft.com/office/drawing/2014/main" id="{00000000-0008-0000-0000-000013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218854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9524</xdr:rowOff>
    </xdr:to>
    <xdr:pic>
      <xdr:nvPicPr>
        <xdr:cNvPr id="155668" name="Picture 2">
          <a:extLst>
            <a:ext uri="{FF2B5EF4-FFF2-40B4-BE49-F238E27FC236}">
              <a16:creationId xmlns:a16="http://schemas.microsoft.com/office/drawing/2014/main" id="{00000000-0008-0000-0000-000014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218854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4665</xdr:row>
      <xdr:rowOff>0</xdr:rowOff>
    </xdr:from>
    <xdr:to>
      <xdr:col>1</xdr:col>
      <xdr:colOff>1095375</xdr:colOff>
      <xdr:row>4665</xdr:row>
      <xdr:rowOff>103045</xdr:rowOff>
    </xdr:to>
    <xdr:pic>
      <xdr:nvPicPr>
        <xdr:cNvPr id="155669" name="Picture 3" descr="nealuce_parete">
          <a:extLst>
            <a:ext uri="{FF2B5EF4-FFF2-40B4-BE49-F238E27FC236}">
              <a16:creationId xmlns:a16="http://schemas.microsoft.com/office/drawing/2014/main" id="{00000000-0008-0000-0000-00001560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43075" y="1521790200"/>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9524</xdr:rowOff>
    </xdr:to>
    <xdr:pic>
      <xdr:nvPicPr>
        <xdr:cNvPr id="155670" name="Picture 2">
          <a:extLst>
            <a:ext uri="{FF2B5EF4-FFF2-40B4-BE49-F238E27FC236}">
              <a16:creationId xmlns:a16="http://schemas.microsoft.com/office/drawing/2014/main" id="{00000000-0008-0000-0000-000016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218854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4665</xdr:row>
      <xdr:rowOff>0</xdr:rowOff>
    </xdr:from>
    <xdr:to>
      <xdr:col>1</xdr:col>
      <xdr:colOff>1095375</xdr:colOff>
      <xdr:row>4665</xdr:row>
      <xdr:rowOff>103045</xdr:rowOff>
    </xdr:to>
    <xdr:pic>
      <xdr:nvPicPr>
        <xdr:cNvPr id="155671" name="Picture 3" descr="nealuce_parete">
          <a:extLst>
            <a:ext uri="{FF2B5EF4-FFF2-40B4-BE49-F238E27FC236}">
              <a16:creationId xmlns:a16="http://schemas.microsoft.com/office/drawing/2014/main" id="{00000000-0008-0000-0000-00001760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43075" y="1521790200"/>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9524</xdr:rowOff>
    </xdr:to>
    <xdr:pic>
      <xdr:nvPicPr>
        <xdr:cNvPr id="155672" name="Picture 2">
          <a:extLst>
            <a:ext uri="{FF2B5EF4-FFF2-40B4-BE49-F238E27FC236}">
              <a16:creationId xmlns:a16="http://schemas.microsoft.com/office/drawing/2014/main" id="{00000000-0008-0000-0000-000018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218854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800100</xdr:colOff>
      <xdr:row>4665</xdr:row>
      <xdr:rowOff>0</xdr:rowOff>
    </xdr:from>
    <xdr:to>
      <xdr:col>1</xdr:col>
      <xdr:colOff>800100</xdr:colOff>
      <xdr:row>4665</xdr:row>
      <xdr:rowOff>9524</xdr:rowOff>
    </xdr:to>
    <xdr:pic>
      <xdr:nvPicPr>
        <xdr:cNvPr id="155673" name="Picture 1">
          <a:extLst>
            <a:ext uri="{FF2B5EF4-FFF2-40B4-BE49-F238E27FC236}">
              <a16:creationId xmlns:a16="http://schemas.microsoft.com/office/drawing/2014/main" id="{00000000-0008-0000-0000-0000196002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447800" y="15218854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674" name="Picture 2">
          <a:extLst>
            <a:ext uri="{FF2B5EF4-FFF2-40B4-BE49-F238E27FC236}">
              <a16:creationId xmlns:a16="http://schemas.microsoft.com/office/drawing/2014/main" id="{00000000-0008-0000-0000-00001A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23028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4665</xdr:row>
      <xdr:rowOff>0</xdr:rowOff>
    </xdr:from>
    <xdr:to>
      <xdr:col>1</xdr:col>
      <xdr:colOff>1095375</xdr:colOff>
      <xdr:row>4665</xdr:row>
      <xdr:rowOff>0</xdr:rowOff>
    </xdr:to>
    <xdr:pic>
      <xdr:nvPicPr>
        <xdr:cNvPr id="155675" name="Picture 3" descr="nealuce_parete">
          <a:extLst>
            <a:ext uri="{FF2B5EF4-FFF2-40B4-BE49-F238E27FC236}">
              <a16:creationId xmlns:a16="http://schemas.microsoft.com/office/drawing/2014/main" id="{00000000-0008-0000-0000-00001B60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43075" y="1523028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676" name="Picture 2">
          <a:extLst>
            <a:ext uri="{FF2B5EF4-FFF2-40B4-BE49-F238E27FC236}">
              <a16:creationId xmlns:a16="http://schemas.microsoft.com/office/drawing/2014/main" id="{00000000-0008-0000-0000-00001C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23028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677" name="Picture 2">
          <a:extLst>
            <a:ext uri="{FF2B5EF4-FFF2-40B4-BE49-F238E27FC236}">
              <a16:creationId xmlns:a16="http://schemas.microsoft.com/office/drawing/2014/main" id="{00000000-0008-0000-0000-00001D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23028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4665</xdr:row>
      <xdr:rowOff>0</xdr:rowOff>
    </xdr:from>
    <xdr:to>
      <xdr:col>1</xdr:col>
      <xdr:colOff>1095375</xdr:colOff>
      <xdr:row>4665</xdr:row>
      <xdr:rowOff>0</xdr:rowOff>
    </xdr:to>
    <xdr:pic>
      <xdr:nvPicPr>
        <xdr:cNvPr id="155678" name="Picture 3" descr="nealuce_parete">
          <a:extLst>
            <a:ext uri="{FF2B5EF4-FFF2-40B4-BE49-F238E27FC236}">
              <a16:creationId xmlns:a16="http://schemas.microsoft.com/office/drawing/2014/main" id="{00000000-0008-0000-0000-00001E60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43075" y="1523028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679" name="Picture 2">
          <a:extLst>
            <a:ext uri="{FF2B5EF4-FFF2-40B4-BE49-F238E27FC236}">
              <a16:creationId xmlns:a16="http://schemas.microsoft.com/office/drawing/2014/main" id="{00000000-0008-0000-0000-00001F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23028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680" name="Picture 2">
          <a:extLst>
            <a:ext uri="{FF2B5EF4-FFF2-40B4-BE49-F238E27FC236}">
              <a16:creationId xmlns:a16="http://schemas.microsoft.com/office/drawing/2014/main" id="{00000000-0008-0000-0000-000020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23028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800100</xdr:colOff>
      <xdr:row>4665</xdr:row>
      <xdr:rowOff>0</xdr:rowOff>
    </xdr:from>
    <xdr:to>
      <xdr:col>1</xdr:col>
      <xdr:colOff>800100</xdr:colOff>
      <xdr:row>4665</xdr:row>
      <xdr:rowOff>0</xdr:rowOff>
    </xdr:to>
    <xdr:pic>
      <xdr:nvPicPr>
        <xdr:cNvPr id="155681" name="Picture 1">
          <a:extLst>
            <a:ext uri="{FF2B5EF4-FFF2-40B4-BE49-F238E27FC236}">
              <a16:creationId xmlns:a16="http://schemas.microsoft.com/office/drawing/2014/main" id="{00000000-0008-0000-0000-0000216002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447800" y="1523028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533400</xdr:colOff>
      <xdr:row>4665</xdr:row>
      <xdr:rowOff>0</xdr:rowOff>
    </xdr:from>
    <xdr:to>
      <xdr:col>1</xdr:col>
      <xdr:colOff>533400</xdr:colOff>
      <xdr:row>4665</xdr:row>
      <xdr:rowOff>0</xdr:rowOff>
    </xdr:to>
    <xdr:pic>
      <xdr:nvPicPr>
        <xdr:cNvPr id="155682" name="Picture 123" descr="Izrezak.JPG">
          <a:extLst>
            <a:ext uri="{FF2B5EF4-FFF2-40B4-BE49-F238E27FC236}">
              <a16:creationId xmlns:a16="http://schemas.microsoft.com/office/drawing/2014/main" id="{00000000-0008-0000-0000-0000226002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181100" y="1585179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533400</xdr:colOff>
      <xdr:row>4665</xdr:row>
      <xdr:rowOff>0</xdr:rowOff>
    </xdr:from>
    <xdr:to>
      <xdr:col>1</xdr:col>
      <xdr:colOff>533400</xdr:colOff>
      <xdr:row>4665</xdr:row>
      <xdr:rowOff>0</xdr:rowOff>
    </xdr:to>
    <xdr:pic>
      <xdr:nvPicPr>
        <xdr:cNvPr id="155683" name="Picture 133" descr="Izrezak.JPG">
          <a:extLst>
            <a:ext uri="{FF2B5EF4-FFF2-40B4-BE49-F238E27FC236}">
              <a16:creationId xmlns:a16="http://schemas.microsoft.com/office/drawing/2014/main" id="{00000000-0008-0000-0000-0000236002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181100" y="1585179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533400</xdr:colOff>
      <xdr:row>4665</xdr:row>
      <xdr:rowOff>0</xdr:rowOff>
    </xdr:from>
    <xdr:to>
      <xdr:col>1</xdr:col>
      <xdr:colOff>533400</xdr:colOff>
      <xdr:row>4665</xdr:row>
      <xdr:rowOff>0</xdr:rowOff>
    </xdr:to>
    <xdr:pic>
      <xdr:nvPicPr>
        <xdr:cNvPr id="155684" name="Picture 143" descr="Izrezak.JPG">
          <a:extLst>
            <a:ext uri="{FF2B5EF4-FFF2-40B4-BE49-F238E27FC236}">
              <a16:creationId xmlns:a16="http://schemas.microsoft.com/office/drawing/2014/main" id="{00000000-0008-0000-0000-0000246002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181100" y="1585179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685" name="Picture 2">
          <a:extLst>
            <a:ext uri="{FF2B5EF4-FFF2-40B4-BE49-F238E27FC236}">
              <a16:creationId xmlns:a16="http://schemas.microsoft.com/office/drawing/2014/main" id="{00000000-0008-0000-0000-000025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6817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686" name="Picture 2">
          <a:extLst>
            <a:ext uri="{FF2B5EF4-FFF2-40B4-BE49-F238E27FC236}">
              <a16:creationId xmlns:a16="http://schemas.microsoft.com/office/drawing/2014/main" id="{00000000-0008-0000-0000-000026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6817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687" name="Picture 2">
          <a:extLst>
            <a:ext uri="{FF2B5EF4-FFF2-40B4-BE49-F238E27FC236}">
              <a16:creationId xmlns:a16="http://schemas.microsoft.com/office/drawing/2014/main" id="{00000000-0008-0000-0000-000027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6817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688" name="Picture 2">
          <a:extLst>
            <a:ext uri="{FF2B5EF4-FFF2-40B4-BE49-F238E27FC236}">
              <a16:creationId xmlns:a16="http://schemas.microsoft.com/office/drawing/2014/main" id="{00000000-0008-0000-0000-000028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6817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800100</xdr:colOff>
      <xdr:row>4665</xdr:row>
      <xdr:rowOff>0</xdr:rowOff>
    </xdr:from>
    <xdr:to>
      <xdr:col>1</xdr:col>
      <xdr:colOff>800100</xdr:colOff>
      <xdr:row>4665</xdr:row>
      <xdr:rowOff>0</xdr:rowOff>
    </xdr:to>
    <xdr:pic>
      <xdr:nvPicPr>
        <xdr:cNvPr id="155689" name="Picture 1">
          <a:extLst>
            <a:ext uri="{FF2B5EF4-FFF2-40B4-BE49-F238E27FC236}">
              <a16:creationId xmlns:a16="http://schemas.microsoft.com/office/drawing/2014/main" id="{00000000-0008-0000-0000-0000296002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447800" y="1586817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690" name="Picture 2">
          <a:extLst>
            <a:ext uri="{FF2B5EF4-FFF2-40B4-BE49-F238E27FC236}">
              <a16:creationId xmlns:a16="http://schemas.microsoft.com/office/drawing/2014/main" id="{00000000-0008-0000-0000-00002A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4665</xdr:row>
      <xdr:rowOff>0</xdr:rowOff>
    </xdr:from>
    <xdr:to>
      <xdr:col>1</xdr:col>
      <xdr:colOff>1095375</xdr:colOff>
      <xdr:row>4665</xdr:row>
      <xdr:rowOff>0</xdr:rowOff>
    </xdr:to>
    <xdr:pic>
      <xdr:nvPicPr>
        <xdr:cNvPr id="155691" name="Picture 3" descr="nealuce_parete">
          <a:extLst>
            <a:ext uri="{FF2B5EF4-FFF2-40B4-BE49-F238E27FC236}">
              <a16:creationId xmlns:a16="http://schemas.microsoft.com/office/drawing/2014/main" id="{00000000-0008-0000-0000-00002B60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4307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692" name="Picture 2">
          <a:extLst>
            <a:ext uri="{FF2B5EF4-FFF2-40B4-BE49-F238E27FC236}">
              <a16:creationId xmlns:a16="http://schemas.microsoft.com/office/drawing/2014/main" id="{00000000-0008-0000-0000-00002C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693" name="Picture 2">
          <a:extLst>
            <a:ext uri="{FF2B5EF4-FFF2-40B4-BE49-F238E27FC236}">
              <a16:creationId xmlns:a16="http://schemas.microsoft.com/office/drawing/2014/main" id="{00000000-0008-0000-0000-00002D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4665</xdr:row>
      <xdr:rowOff>0</xdr:rowOff>
    </xdr:from>
    <xdr:to>
      <xdr:col>1</xdr:col>
      <xdr:colOff>1095375</xdr:colOff>
      <xdr:row>4665</xdr:row>
      <xdr:rowOff>0</xdr:rowOff>
    </xdr:to>
    <xdr:pic>
      <xdr:nvPicPr>
        <xdr:cNvPr id="155694" name="Picture 3" descr="nealuce_parete">
          <a:extLst>
            <a:ext uri="{FF2B5EF4-FFF2-40B4-BE49-F238E27FC236}">
              <a16:creationId xmlns:a16="http://schemas.microsoft.com/office/drawing/2014/main" id="{00000000-0008-0000-0000-00002E60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4307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695" name="Picture 2">
          <a:extLst>
            <a:ext uri="{FF2B5EF4-FFF2-40B4-BE49-F238E27FC236}">
              <a16:creationId xmlns:a16="http://schemas.microsoft.com/office/drawing/2014/main" id="{00000000-0008-0000-0000-00002F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696" name="Picture 2">
          <a:extLst>
            <a:ext uri="{FF2B5EF4-FFF2-40B4-BE49-F238E27FC236}">
              <a16:creationId xmlns:a16="http://schemas.microsoft.com/office/drawing/2014/main" id="{00000000-0008-0000-0000-000030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800100</xdr:colOff>
      <xdr:row>4665</xdr:row>
      <xdr:rowOff>0</xdr:rowOff>
    </xdr:from>
    <xdr:to>
      <xdr:col>1</xdr:col>
      <xdr:colOff>800100</xdr:colOff>
      <xdr:row>4665</xdr:row>
      <xdr:rowOff>0</xdr:rowOff>
    </xdr:to>
    <xdr:pic>
      <xdr:nvPicPr>
        <xdr:cNvPr id="155697" name="Picture 1">
          <a:extLst>
            <a:ext uri="{FF2B5EF4-FFF2-40B4-BE49-F238E27FC236}">
              <a16:creationId xmlns:a16="http://schemas.microsoft.com/office/drawing/2014/main" id="{00000000-0008-0000-0000-0000316002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447800"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561975</xdr:colOff>
      <xdr:row>4665</xdr:row>
      <xdr:rowOff>0</xdr:rowOff>
    </xdr:from>
    <xdr:to>
      <xdr:col>1</xdr:col>
      <xdr:colOff>561975</xdr:colOff>
      <xdr:row>4665</xdr:row>
      <xdr:rowOff>9524</xdr:rowOff>
    </xdr:to>
    <xdr:pic>
      <xdr:nvPicPr>
        <xdr:cNvPr id="155698" name="Picture 185" descr="Izrezak.JPG">
          <a:extLst>
            <a:ext uri="{FF2B5EF4-FFF2-40B4-BE49-F238E27FC236}">
              <a16:creationId xmlns:a16="http://schemas.microsoft.com/office/drawing/2014/main" id="{00000000-0008-0000-0000-0000326002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t="13013"/>
        <a:stretch>
          <a:fillRect/>
        </a:stretch>
      </xdr:blipFill>
      <xdr:spPr bwMode="auto">
        <a:xfrm>
          <a:off x="1209675" y="15218854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699" name="Picture 2">
          <a:extLst>
            <a:ext uri="{FF2B5EF4-FFF2-40B4-BE49-F238E27FC236}">
              <a16:creationId xmlns:a16="http://schemas.microsoft.com/office/drawing/2014/main" id="{00000000-0008-0000-0000-000033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700" name="Picture 2">
          <a:extLst>
            <a:ext uri="{FF2B5EF4-FFF2-40B4-BE49-F238E27FC236}">
              <a16:creationId xmlns:a16="http://schemas.microsoft.com/office/drawing/2014/main" id="{00000000-0008-0000-0000-000034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701" name="Picture 2">
          <a:extLst>
            <a:ext uri="{FF2B5EF4-FFF2-40B4-BE49-F238E27FC236}">
              <a16:creationId xmlns:a16="http://schemas.microsoft.com/office/drawing/2014/main" id="{00000000-0008-0000-0000-000035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702" name="Picture 2">
          <a:extLst>
            <a:ext uri="{FF2B5EF4-FFF2-40B4-BE49-F238E27FC236}">
              <a16:creationId xmlns:a16="http://schemas.microsoft.com/office/drawing/2014/main" id="{00000000-0008-0000-0000-000036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703" name="Picture 2">
          <a:extLst>
            <a:ext uri="{FF2B5EF4-FFF2-40B4-BE49-F238E27FC236}">
              <a16:creationId xmlns:a16="http://schemas.microsoft.com/office/drawing/2014/main" id="{00000000-0008-0000-0000-000037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704" name="Picture 82">
          <a:extLst>
            <a:ext uri="{FF2B5EF4-FFF2-40B4-BE49-F238E27FC236}">
              <a16:creationId xmlns:a16="http://schemas.microsoft.com/office/drawing/2014/main" id="{00000000-0008-0000-0000-000038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705" name="Picture 2">
          <a:extLst>
            <a:ext uri="{FF2B5EF4-FFF2-40B4-BE49-F238E27FC236}">
              <a16:creationId xmlns:a16="http://schemas.microsoft.com/office/drawing/2014/main" id="{00000000-0008-0000-0000-000039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706" name="Picture 85">
          <a:extLst>
            <a:ext uri="{FF2B5EF4-FFF2-40B4-BE49-F238E27FC236}">
              <a16:creationId xmlns:a16="http://schemas.microsoft.com/office/drawing/2014/main" id="{00000000-0008-0000-0000-00003A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707" name="Picture 2">
          <a:extLst>
            <a:ext uri="{FF2B5EF4-FFF2-40B4-BE49-F238E27FC236}">
              <a16:creationId xmlns:a16="http://schemas.microsoft.com/office/drawing/2014/main" id="{00000000-0008-0000-0000-00003B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708" name="Picture 76">
          <a:extLst>
            <a:ext uri="{FF2B5EF4-FFF2-40B4-BE49-F238E27FC236}">
              <a16:creationId xmlns:a16="http://schemas.microsoft.com/office/drawing/2014/main" id="{00000000-0008-0000-0000-00003C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709" name="Picture 2">
          <a:extLst>
            <a:ext uri="{FF2B5EF4-FFF2-40B4-BE49-F238E27FC236}">
              <a16:creationId xmlns:a16="http://schemas.microsoft.com/office/drawing/2014/main" id="{00000000-0008-0000-0000-00003D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710" name="Picture 79">
          <a:extLst>
            <a:ext uri="{FF2B5EF4-FFF2-40B4-BE49-F238E27FC236}">
              <a16:creationId xmlns:a16="http://schemas.microsoft.com/office/drawing/2014/main" id="{00000000-0008-0000-0000-00003E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711" name="Picture 2">
          <a:extLst>
            <a:ext uri="{FF2B5EF4-FFF2-40B4-BE49-F238E27FC236}">
              <a16:creationId xmlns:a16="http://schemas.microsoft.com/office/drawing/2014/main" id="{00000000-0008-0000-0000-00003F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781050</xdr:colOff>
      <xdr:row>4665</xdr:row>
      <xdr:rowOff>0</xdr:rowOff>
    </xdr:from>
    <xdr:to>
      <xdr:col>1</xdr:col>
      <xdr:colOff>781050</xdr:colOff>
      <xdr:row>4665</xdr:row>
      <xdr:rowOff>0</xdr:rowOff>
    </xdr:to>
    <xdr:pic>
      <xdr:nvPicPr>
        <xdr:cNvPr id="155712" name="Picture 1">
          <a:extLst>
            <a:ext uri="{FF2B5EF4-FFF2-40B4-BE49-F238E27FC236}">
              <a16:creationId xmlns:a16="http://schemas.microsoft.com/office/drawing/2014/main" id="{00000000-0008-0000-0000-0000406002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28750"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695325</xdr:colOff>
      <xdr:row>4665</xdr:row>
      <xdr:rowOff>0</xdr:rowOff>
    </xdr:from>
    <xdr:to>
      <xdr:col>1</xdr:col>
      <xdr:colOff>695325</xdr:colOff>
      <xdr:row>4665</xdr:row>
      <xdr:rowOff>0</xdr:rowOff>
    </xdr:to>
    <xdr:pic>
      <xdr:nvPicPr>
        <xdr:cNvPr id="155713" name="Picture 218" descr="Izrezak.JPG">
          <a:extLst>
            <a:ext uri="{FF2B5EF4-FFF2-40B4-BE49-F238E27FC236}">
              <a16:creationId xmlns:a16="http://schemas.microsoft.com/office/drawing/2014/main" id="{00000000-0008-0000-0000-0000416002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343025" y="1523028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714" name="Picture 82">
          <a:extLst>
            <a:ext uri="{FF2B5EF4-FFF2-40B4-BE49-F238E27FC236}">
              <a16:creationId xmlns:a16="http://schemas.microsoft.com/office/drawing/2014/main" id="{00000000-0008-0000-0000-000042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715" name="Picture 85">
          <a:extLst>
            <a:ext uri="{FF2B5EF4-FFF2-40B4-BE49-F238E27FC236}">
              <a16:creationId xmlns:a16="http://schemas.microsoft.com/office/drawing/2014/main" id="{00000000-0008-0000-0000-000043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716" name="Picture 76">
          <a:extLst>
            <a:ext uri="{FF2B5EF4-FFF2-40B4-BE49-F238E27FC236}">
              <a16:creationId xmlns:a16="http://schemas.microsoft.com/office/drawing/2014/main" id="{00000000-0008-0000-0000-000044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717" name="Picture 79">
          <a:extLst>
            <a:ext uri="{FF2B5EF4-FFF2-40B4-BE49-F238E27FC236}">
              <a16:creationId xmlns:a16="http://schemas.microsoft.com/office/drawing/2014/main" id="{00000000-0008-0000-0000-000045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781050</xdr:colOff>
      <xdr:row>4665</xdr:row>
      <xdr:rowOff>0</xdr:rowOff>
    </xdr:from>
    <xdr:to>
      <xdr:col>1</xdr:col>
      <xdr:colOff>781050</xdr:colOff>
      <xdr:row>4665</xdr:row>
      <xdr:rowOff>0</xdr:rowOff>
    </xdr:to>
    <xdr:pic>
      <xdr:nvPicPr>
        <xdr:cNvPr id="155718" name="Picture 1">
          <a:extLst>
            <a:ext uri="{FF2B5EF4-FFF2-40B4-BE49-F238E27FC236}">
              <a16:creationId xmlns:a16="http://schemas.microsoft.com/office/drawing/2014/main" id="{00000000-0008-0000-0000-0000466002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28750"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719" name="Picture 82">
          <a:extLst>
            <a:ext uri="{FF2B5EF4-FFF2-40B4-BE49-F238E27FC236}">
              <a16:creationId xmlns:a16="http://schemas.microsoft.com/office/drawing/2014/main" id="{00000000-0008-0000-0000-000047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720" name="Picture 85">
          <a:extLst>
            <a:ext uri="{FF2B5EF4-FFF2-40B4-BE49-F238E27FC236}">
              <a16:creationId xmlns:a16="http://schemas.microsoft.com/office/drawing/2014/main" id="{00000000-0008-0000-0000-000048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721" name="Picture 76">
          <a:extLst>
            <a:ext uri="{FF2B5EF4-FFF2-40B4-BE49-F238E27FC236}">
              <a16:creationId xmlns:a16="http://schemas.microsoft.com/office/drawing/2014/main" id="{00000000-0008-0000-0000-000049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722" name="Picture 79">
          <a:extLst>
            <a:ext uri="{FF2B5EF4-FFF2-40B4-BE49-F238E27FC236}">
              <a16:creationId xmlns:a16="http://schemas.microsoft.com/office/drawing/2014/main" id="{00000000-0008-0000-0000-00004A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723" name="Picture 82">
          <a:extLst>
            <a:ext uri="{FF2B5EF4-FFF2-40B4-BE49-F238E27FC236}">
              <a16:creationId xmlns:a16="http://schemas.microsoft.com/office/drawing/2014/main" id="{00000000-0008-0000-0000-00004B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724" name="Picture 85">
          <a:extLst>
            <a:ext uri="{FF2B5EF4-FFF2-40B4-BE49-F238E27FC236}">
              <a16:creationId xmlns:a16="http://schemas.microsoft.com/office/drawing/2014/main" id="{00000000-0008-0000-0000-00004C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725" name="Picture 76">
          <a:extLst>
            <a:ext uri="{FF2B5EF4-FFF2-40B4-BE49-F238E27FC236}">
              <a16:creationId xmlns:a16="http://schemas.microsoft.com/office/drawing/2014/main" id="{00000000-0008-0000-0000-00004D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726" name="Picture 79">
          <a:extLst>
            <a:ext uri="{FF2B5EF4-FFF2-40B4-BE49-F238E27FC236}">
              <a16:creationId xmlns:a16="http://schemas.microsoft.com/office/drawing/2014/main" id="{00000000-0008-0000-0000-00004E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727" name="Picture 82">
          <a:extLst>
            <a:ext uri="{FF2B5EF4-FFF2-40B4-BE49-F238E27FC236}">
              <a16:creationId xmlns:a16="http://schemas.microsoft.com/office/drawing/2014/main" id="{00000000-0008-0000-0000-00004F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728" name="Picture 85">
          <a:extLst>
            <a:ext uri="{FF2B5EF4-FFF2-40B4-BE49-F238E27FC236}">
              <a16:creationId xmlns:a16="http://schemas.microsoft.com/office/drawing/2014/main" id="{00000000-0008-0000-0000-000050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729" name="Picture 76">
          <a:extLst>
            <a:ext uri="{FF2B5EF4-FFF2-40B4-BE49-F238E27FC236}">
              <a16:creationId xmlns:a16="http://schemas.microsoft.com/office/drawing/2014/main" id="{00000000-0008-0000-0000-000051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730" name="Picture 79">
          <a:extLst>
            <a:ext uri="{FF2B5EF4-FFF2-40B4-BE49-F238E27FC236}">
              <a16:creationId xmlns:a16="http://schemas.microsoft.com/office/drawing/2014/main" id="{00000000-0008-0000-0000-000052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731" name="Picture 82">
          <a:extLst>
            <a:ext uri="{FF2B5EF4-FFF2-40B4-BE49-F238E27FC236}">
              <a16:creationId xmlns:a16="http://schemas.microsoft.com/office/drawing/2014/main" id="{00000000-0008-0000-0000-000053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732" name="Picture 85">
          <a:extLst>
            <a:ext uri="{FF2B5EF4-FFF2-40B4-BE49-F238E27FC236}">
              <a16:creationId xmlns:a16="http://schemas.microsoft.com/office/drawing/2014/main" id="{00000000-0008-0000-0000-000054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733" name="Picture 76">
          <a:extLst>
            <a:ext uri="{FF2B5EF4-FFF2-40B4-BE49-F238E27FC236}">
              <a16:creationId xmlns:a16="http://schemas.microsoft.com/office/drawing/2014/main" id="{00000000-0008-0000-0000-000055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734" name="Picture 79">
          <a:extLst>
            <a:ext uri="{FF2B5EF4-FFF2-40B4-BE49-F238E27FC236}">
              <a16:creationId xmlns:a16="http://schemas.microsoft.com/office/drawing/2014/main" id="{00000000-0008-0000-0000-000056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735" name="Picture 82">
          <a:extLst>
            <a:ext uri="{FF2B5EF4-FFF2-40B4-BE49-F238E27FC236}">
              <a16:creationId xmlns:a16="http://schemas.microsoft.com/office/drawing/2014/main" id="{00000000-0008-0000-0000-000057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736" name="Picture 85">
          <a:extLst>
            <a:ext uri="{FF2B5EF4-FFF2-40B4-BE49-F238E27FC236}">
              <a16:creationId xmlns:a16="http://schemas.microsoft.com/office/drawing/2014/main" id="{00000000-0008-0000-0000-000058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737" name="Picture 76">
          <a:extLst>
            <a:ext uri="{FF2B5EF4-FFF2-40B4-BE49-F238E27FC236}">
              <a16:creationId xmlns:a16="http://schemas.microsoft.com/office/drawing/2014/main" id="{00000000-0008-0000-0000-000059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738" name="Picture 79">
          <a:extLst>
            <a:ext uri="{FF2B5EF4-FFF2-40B4-BE49-F238E27FC236}">
              <a16:creationId xmlns:a16="http://schemas.microsoft.com/office/drawing/2014/main" id="{00000000-0008-0000-0000-00005A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739" name="Picture 2">
          <a:extLst>
            <a:ext uri="{FF2B5EF4-FFF2-40B4-BE49-F238E27FC236}">
              <a16:creationId xmlns:a16="http://schemas.microsoft.com/office/drawing/2014/main" id="{00000000-0008-0000-0000-00005B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9525</xdr:rowOff>
    </xdr:to>
    <xdr:pic>
      <xdr:nvPicPr>
        <xdr:cNvPr id="155740" name="Picture 2">
          <a:extLst>
            <a:ext uri="{FF2B5EF4-FFF2-40B4-BE49-F238E27FC236}">
              <a16:creationId xmlns:a16="http://schemas.microsoft.com/office/drawing/2014/main" id="{00000000-0008-0000-0000-00005C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9525</xdr:rowOff>
    </xdr:to>
    <xdr:pic>
      <xdr:nvPicPr>
        <xdr:cNvPr id="155741" name="Picture 2">
          <a:extLst>
            <a:ext uri="{FF2B5EF4-FFF2-40B4-BE49-F238E27FC236}">
              <a16:creationId xmlns:a16="http://schemas.microsoft.com/office/drawing/2014/main" id="{00000000-0008-0000-0000-00005D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9525</xdr:rowOff>
    </xdr:to>
    <xdr:pic>
      <xdr:nvPicPr>
        <xdr:cNvPr id="155742" name="Picture 2">
          <a:extLst>
            <a:ext uri="{FF2B5EF4-FFF2-40B4-BE49-F238E27FC236}">
              <a16:creationId xmlns:a16="http://schemas.microsoft.com/office/drawing/2014/main" id="{00000000-0008-0000-0000-00005E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9525</xdr:rowOff>
    </xdr:to>
    <xdr:pic>
      <xdr:nvPicPr>
        <xdr:cNvPr id="155743" name="Picture 2">
          <a:extLst>
            <a:ext uri="{FF2B5EF4-FFF2-40B4-BE49-F238E27FC236}">
              <a16:creationId xmlns:a16="http://schemas.microsoft.com/office/drawing/2014/main" id="{00000000-0008-0000-0000-00005F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9525</xdr:rowOff>
    </xdr:to>
    <xdr:pic>
      <xdr:nvPicPr>
        <xdr:cNvPr id="155744" name="Picture 2">
          <a:extLst>
            <a:ext uri="{FF2B5EF4-FFF2-40B4-BE49-F238E27FC236}">
              <a16:creationId xmlns:a16="http://schemas.microsoft.com/office/drawing/2014/main" id="{00000000-0008-0000-0000-000060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9525</xdr:rowOff>
    </xdr:to>
    <xdr:pic>
      <xdr:nvPicPr>
        <xdr:cNvPr id="155745" name="Picture 2">
          <a:extLst>
            <a:ext uri="{FF2B5EF4-FFF2-40B4-BE49-F238E27FC236}">
              <a16:creationId xmlns:a16="http://schemas.microsoft.com/office/drawing/2014/main" id="{00000000-0008-0000-0000-000061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9525</xdr:rowOff>
    </xdr:to>
    <xdr:pic>
      <xdr:nvPicPr>
        <xdr:cNvPr id="155746" name="Picture 2">
          <a:extLst>
            <a:ext uri="{FF2B5EF4-FFF2-40B4-BE49-F238E27FC236}">
              <a16:creationId xmlns:a16="http://schemas.microsoft.com/office/drawing/2014/main" id="{00000000-0008-0000-0000-000062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9525</xdr:rowOff>
    </xdr:to>
    <xdr:pic>
      <xdr:nvPicPr>
        <xdr:cNvPr id="155747" name="Picture 2">
          <a:extLst>
            <a:ext uri="{FF2B5EF4-FFF2-40B4-BE49-F238E27FC236}">
              <a16:creationId xmlns:a16="http://schemas.microsoft.com/office/drawing/2014/main" id="{00000000-0008-0000-0000-000063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9525</xdr:rowOff>
    </xdr:to>
    <xdr:pic>
      <xdr:nvPicPr>
        <xdr:cNvPr id="155748" name="Picture 2">
          <a:extLst>
            <a:ext uri="{FF2B5EF4-FFF2-40B4-BE49-F238E27FC236}">
              <a16:creationId xmlns:a16="http://schemas.microsoft.com/office/drawing/2014/main" id="{00000000-0008-0000-0000-000064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9525</xdr:rowOff>
    </xdr:to>
    <xdr:pic>
      <xdr:nvPicPr>
        <xdr:cNvPr id="155749" name="Picture 2">
          <a:extLst>
            <a:ext uri="{FF2B5EF4-FFF2-40B4-BE49-F238E27FC236}">
              <a16:creationId xmlns:a16="http://schemas.microsoft.com/office/drawing/2014/main" id="{00000000-0008-0000-0000-000065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9525</xdr:rowOff>
    </xdr:to>
    <xdr:pic>
      <xdr:nvPicPr>
        <xdr:cNvPr id="155750" name="Picture 2">
          <a:extLst>
            <a:ext uri="{FF2B5EF4-FFF2-40B4-BE49-F238E27FC236}">
              <a16:creationId xmlns:a16="http://schemas.microsoft.com/office/drawing/2014/main" id="{00000000-0008-0000-0000-000066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9525</xdr:rowOff>
    </xdr:to>
    <xdr:pic>
      <xdr:nvPicPr>
        <xdr:cNvPr id="155751" name="Picture 2">
          <a:extLst>
            <a:ext uri="{FF2B5EF4-FFF2-40B4-BE49-F238E27FC236}">
              <a16:creationId xmlns:a16="http://schemas.microsoft.com/office/drawing/2014/main" id="{00000000-0008-0000-0000-000067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752" name="Picture 2">
          <a:extLst>
            <a:ext uri="{FF2B5EF4-FFF2-40B4-BE49-F238E27FC236}">
              <a16:creationId xmlns:a16="http://schemas.microsoft.com/office/drawing/2014/main" id="{00000000-0008-0000-0000-000068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753" name="Picture 2">
          <a:extLst>
            <a:ext uri="{FF2B5EF4-FFF2-40B4-BE49-F238E27FC236}">
              <a16:creationId xmlns:a16="http://schemas.microsoft.com/office/drawing/2014/main" id="{00000000-0008-0000-0000-000069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754" name="Picture 2">
          <a:extLst>
            <a:ext uri="{FF2B5EF4-FFF2-40B4-BE49-F238E27FC236}">
              <a16:creationId xmlns:a16="http://schemas.microsoft.com/office/drawing/2014/main" id="{00000000-0008-0000-0000-00006A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755" name="Picture 2">
          <a:extLst>
            <a:ext uri="{FF2B5EF4-FFF2-40B4-BE49-F238E27FC236}">
              <a16:creationId xmlns:a16="http://schemas.microsoft.com/office/drawing/2014/main" id="{00000000-0008-0000-0000-00006B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756" name="Picture 2">
          <a:extLst>
            <a:ext uri="{FF2B5EF4-FFF2-40B4-BE49-F238E27FC236}">
              <a16:creationId xmlns:a16="http://schemas.microsoft.com/office/drawing/2014/main" id="{00000000-0008-0000-0000-00006C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757" name="Picture 82">
          <a:extLst>
            <a:ext uri="{FF2B5EF4-FFF2-40B4-BE49-F238E27FC236}">
              <a16:creationId xmlns:a16="http://schemas.microsoft.com/office/drawing/2014/main" id="{00000000-0008-0000-0000-00006D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758" name="Picture 2">
          <a:extLst>
            <a:ext uri="{FF2B5EF4-FFF2-40B4-BE49-F238E27FC236}">
              <a16:creationId xmlns:a16="http://schemas.microsoft.com/office/drawing/2014/main" id="{00000000-0008-0000-0000-00006E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759" name="Picture 85">
          <a:extLst>
            <a:ext uri="{FF2B5EF4-FFF2-40B4-BE49-F238E27FC236}">
              <a16:creationId xmlns:a16="http://schemas.microsoft.com/office/drawing/2014/main" id="{00000000-0008-0000-0000-00006F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760" name="Picture 2">
          <a:extLst>
            <a:ext uri="{FF2B5EF4-FFF2-40B4-BE49-F238E27FC236}">
              <a16:creationId xmlns:a16="http://schemas.microsoft.com/office/drawing/2014/main" id="{00000000-0008-0000-0000-000070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761" name="Picture 76">
          <a:extLst>
            <a:ext uri="{FF2B5EF4-FFF2-40B4-BE49-F238E27FC236}">
              <a16:creationId xmlns:a16="http://schemas.microsoft.com/office/drawing/2014/main" id="{00000000-0008-0000-0000-000071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762" name="Picture 2">
          <a:extLst>
            <a:ext uri="{FF2B5EF4-FFF2-40B4-BE49-F238E27FC236}">
              <a16:creationId xmlns:a16="http://schemas.microsoft.com/office/drawing/2014/main" id="{00000000-0008-0000-0000-000072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763" name="Picture 79">
          <a:extLst>
            <a:ext uri="{FF2B5EF4-FFF2-40B4-BE49-F238E27FC236}">
              <a16:creationId xmlns:a16="http://schemas.microsoft.com/office/drawing/2014/main" id="{00000000-0008-0000-0000-000073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764" name="Picture 2">
          <a:extLst>
            <a:ext uri="{FF2B5EF4-FFF2-40B4-BE49-F238E27FC236}">
              <a16:creationId xmlns:a16="http://schemas.microsoft.com/office/drawing/2014/main" id="{00000000-0008-0000-0000-000074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765" name="Picture 2">
          <a:extLst>
            <a:ext uri="{FF2B5EF4-FFF2-40B4-BE49-F238E27FC236}">
              <a16:creationId xmlns:a16="http://schemas.microsoft.com/office/drawing/2014/main" id="{00000000-0008-0000-0000-000075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766" name="Picture 2">
          <a:extLst>
            <a:ext uri="{FF2B5EF4-FFF2-40B4-BE49-F238E27FC236}">
              <a16:creationId xmlns:a16="http://schemas.microsoft.com/office/drawing/2014/main" id="{00000000-0008-0000-0000-000076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767" name="Picture 2">
          <a:extLst>
            <a:ext uri="{FF2B5EF4-FFF2-40B4-BE49-F238E27FC236}">
              <a16:creationId xmlns:a16="http://schemas.microsoft.com/office/drawing/2014/main" id="{00000000-0008-0000-0000-000077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768" name="Picture 2">
          <a:extLst>
            <a:ext uri="{FF2B5EF4-FFF2-40B4-BE49-F238E27FC236}">
              <a16:creationId xmlns:a16="http://schemas.microsoft.com/office/drawing/2014/main" id="{00000000-0008-0000-0000-000078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769" name="Picture 2">
          <a:extLst>
            <a:ext uri="{FF2B5EF4-FFF2-40B4-BE49-F238E27FC236}">
              <a16:creationId xmlns:a16="http://schemas.microsoft.com/office/drawing/2014/main" id="{00000000-0008-0000-0000-000079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770" name="Picture 2">
          <a:extLst>
            <a:ext uri="{FF2B5EF4-FFF2-40B4-BE49-F238E27FC236}">
              <a16:creationId xmlns:a16="http://schemas.microsoft.com/office/drawing/2014/main" id="{00000000-0008-0000-0000-00007A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771" name="Picture 2">
          <a:extLst>
            <a:ext uri="{FF2B5EF4-FFF2-40B4-BE49-F238E27FC236}">
              <a16:creationId xmlns:a16="http://schemas.microsoft.com/office/drawing/2014/main" id="{00000000-0008-0000-0000-00007B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772" name="Picture 2">
          <a:extLst>
            <a:ext uri="{FF2B5EF4-FFF2-40B4-BE49-F238E27FC236}">
              <a16:creationId xmlns:a16="http://schemas.microsoft.com/office/drawing/2014/main" id="{00000000-0008-0000-0000-00007C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773" name="Picture 2">
          <a:extLst>
            <a:ext uri="{FF2B5EF4-FFF2-40B4-BE49-F238E27FC236}">
              <a16:creationId xmlns:a16="http://schemas.microsoft.com/office/drawing/2014/main" id="{00000000-0008-0000-0000-00007D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774" name="Picture 2">
          <a:extLst>
            <a:ext uri="{FF2B5EF4-FFF2-40B4-BE49-F238E27FC236}">
              <a16:creationId xmlns:a16="http://schemas.microsoft.com/office/drawing/2014/main" id="{00000000-0008-0000-0000-00007E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775" name="Picture 2">
          <a:extLst>
            <a:ext uri="{FF2B5EF4-FFF2-40B4-BE49-F238E27FC236}">
              <a16:creationId xmlns:a16="http://schemas.microsoft.com/office/drawing/2014/main" id="{00000000-0008-0000-0000-00007F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776" name="Picture 2">
          <a:extLst>
            <a:ext uri="{FF2B5EF4-FFF2-40B4-BE49-F238E27FC236}">
              <a16:creationId xmlns:a16="http://schemas.microsoft.com/office/drawing/2014/main" id="{00000000-0008-0000-0000-000080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777" name="Picture 2">
          <a:extLst>
            <a:ext uri="{FF2B5EF4-FFF2-40B4-BE49-F238E27FC236}">
              <a16:creationId xmlns:a16="http://schemas.microsoft.com/office/drawing/2014/main" id="{00000000-0008-0000-0000-000081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778" name="Picture 2">
          <a:extLst>
            <a:ext uri="{FF2B5EF4-FFF2-40B4-BE49-F238E27FC236}">
              <a16:creationId xmlns:a16="http://schemas.microsoft.com/office/drawing/2014/main" id="{00000000-0008-0000-0000-000082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779" name="Picture 2">
          <a:extLst>
            <a:ext uri="{FF2B5EF4-FFF2-40B4-BE49-F238E27FC236}">
              <a16:creationId xmlns:a16="http://schemas.microsoft.com/office/drawing/2014/main" id="{00000000-0008-0000-0000-000083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780" name="Picture 2">
          <a:extLst>
            <a:ext uri="{FF2B5EF4-FFF2-40B4-BE49-F238E27FC236}">
              <a16:creationId xmlns:a16="http://schemas.microsoft.com/office/drawing/2014/main" id="{00000000-0008-0000-0000-000084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781" name="Picture 2">
          <a:extLst>
            <a:ext uri="{FF2B5EF4-FFF2-40B4-BE49-F238E27FC236}">
              <a16:creationId xmlns:a16="http://schemas.microsoft.com/office/drawing/2014/main" id="{00000000-0008-0000-0000-000085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9525</xdr:rowOff>
    </xdr:to>
    <xdr:pic>
      <xdr:nvPicPr>
        <xdr:cNvPr id="155782" name="Picture 2">
          <a:extLst>
            <a:ext uri="{FF2B5EF4-FFF2-40B4-BE49-F238E27FC236}">
              <a16:creationId xmlns:a16="http://schemas.microsoft.com/office/drawing/2014/main" id="{00000000-0008-0000-0000-000086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9525</xdr:rowOff>
    </xdr:to>
    <xdr:pic>
      <xdr:nvPicPr>
        <xdr:cNvPr id="155783" name="Picture 2">
          <a:extLst>
            <a:ext uri="{FF2B5EF4-FFF2-40B4-BE49-F238E27FC236}">
              <a16:creationId xmlns:a16="http://schemas.microsoft.com/office/drawing/2014/main" id="{00000000-0008-0000-0000-000087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9525</xdr:rowOff>
    </xdr:to>
    <xdr:pic>
      <xdr:nvPicPr>
        <xdr:cNvPr id="155784" name="Picture 2">
          <a:extLst>
            <a:ext uri="{FF2B5EF4-FFF2-40B4-BE49-F238E27FC236}">
              <a16:creationId xmlns:a16="http://schemas.microsoft.com/office/drawing/2014/main" id="{00000000-0008-0000-0000-000088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9525</xdr:rowOff>
    </xdr:to>
    <xdr:pic>
      <xdr:nvPicPr>
        <xdr:cNvPr id="155785" name="Picture 2">
          <a:extLst>
            <a:ext uri="{FF2B5EF4-FFF2-40B4-BE49-F238E27FC236}">
              <a16:creationId xmlns:a16="http://schemas.microsoft.com/office/drawing/2014/main" id="{00000000-0008-0000-0000-000089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9525</xdr:rowOff>
    </xdr:to>
    <xdr:pic>
      <xdr:nvPicPr>
        <xdr:cNvPr id="155786" name="Picture 2">
          <a:extLst>
            <a:ext uri="{FF2B5EF4-FFF2-40B4-BE49-F238E27FC236}">
              <a16:creationId xmlns:a16="http://schemas.microsoft.com/office/drawing/2014/main" id="{00000000-0008-0000-0000-00008A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9525</xdr:rowOff>
    </xdr:to>
    <xdr:pic>
      <xdr:nvPicPr>
        <xdr:cNvPr id="155787" name="Picture 2">
          <a:extLst>
            <a:ext uri="{FF2B5EF4-FFF2-40B4-BE49-F238E27FC236}">
              <a16:creationId xmlns:a16="http://schemas.microsoft.com/office/drawing/2014/main" id="{00000000-0008-0000-0000-00008B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9525</xdr:rowOff>
    </xdr:to>
    <xdr:pic>
      <xdr:nvPicPr>
        <xdr:cNvPr id="155788" name="Picture 2">
          <a:extLst>
            <a:ext uri="{FF2B5EF4-FFF2-40B4-BE49-F238E27FC236}">
              <a16:creationId xmlns:a16="http://schemas.microsoft.com/office/drawing/2014/main" id="{00000000-0008-0000-0000-00008C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9525</xdr:rowOff>
    </xdr:to>
    <xdr:pic>
      <xdr:nvPicPr>
        <xdr:cNvPr id="155789" name="Picture 2">
          <a:extLst>
            <a:ext uri="{FF2B5EF4-FFF2-40B4-BE49-F238E27FC236}">
              <a16:creationId xmlns:a16="http://schemas.microsoft.com/office/drawing/2014/main" id="{00000000-0008-0000-0000-00008D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9525</xdr:rowOff>
    </xdr:to>
    <xdr:pic>
      <xdr:nvPicPr>
        <xdr:cNvPr id="155790" name="Picture 2">
          <a:extLst>
            <a:ext uri="{FF2B5EF4-FFF2-40B4-BE49-F238E27FC236}">
              <a16:creationId xmlns:a16="http://schemas.microsoft.com/office/drawing/2014/main" id="{00000000-0008-0000-0000-00008E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9525</xdr:rowOff>
    </xdr:to>
    <xdr:pic>
      <xdr:nvPicPr>
        <xdr:cNvPr id="155791" name="Picture 2">
          <a:extLst>
            <a:ext uri="{FF2B5EF4-FFF2-40B4-BE49-F238E27FC236}">
              <a16:creationId xmlns:a16="http://schemas.microsoft.com/office/drawing/2014/main" id="{00000000-0008-0000-0000-00008F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9525</xdr:rowOff>
    </xdr:to>
    <xdr:pic>
      <xdr:nvPicPr>
        <xdr:cNvPr id="155792" name="Picture 2">
          <a:extLst>
            <a:ext uri="{FF2B5EF4-FFF2-40B4-BE49-F238E27FC236}">
              <a16:creationId xmlns:a16="http://schemas.microsoft.com/office/drawing/2014/main" id="{00000000-0008-0000-0000-000090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9525</xdr:rowOff>
    </xdr:to>
    <xdr:pic>
      <xdr:nvPicPr>
        <xdr:cNvPr id="155793" name="Picture 2">
          <a:extLst>
            <a:ext uri="{FF2B5EF4-FFF2-40B4-BE49-F238E27FC236}">
              <a16:creationId xmlns:a16="http://schemas.microsoft.com/office/drawing/2014/main" id="{00000000-0008-0000-0000-000091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794" name="Picture 2">
          <a:extLst>
            <a:ext uri="{FF2B5EF4-FFF2-40B4-BE49-F238E27FC236}">
              <a16:creationId xmlns:a16="http://schemas.microsoft.com/office/drawing/2014/main" id="{00000000-0008-0000-0000-000092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795" name="Picture 2">
          <a:extLst>
            <a:ext uri="{FF2B5EF4-FFF2-40B4-BE49-F238E27FC236}">
              <a16:creationId xmlns:a16="http://schemas.microsoft.com/office/drawing/2014/main" id="{00000000-0008-0000-0000-000093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796" name="Picture 2">
          <a:extLst>
            <a:ext uri="{FF2B5EF4-FFF2-40B4-BE49-F238E27FC236}">
              <a16:creationId xmlns:a16="http://schemas.microsoft.com/office/drawing/2014/main" id="{00000000-0008-0000-0000-000094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797" name="Picture 2">
          <a:extLst>
            <a:ext uri="{FF2B5EF4-FFF2-40B4-BE49-F238E27FC236}">
              <a16:creationId xmlns:a16="http://schemas.microsoft.com/office/drawing/2014/main" id="{00000000-0008-0000-0000-000095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798" name="Picture 2">
          <a:extLst>
            <a:ext uri="{FF2B5EF4-FFF2-40B4-BE49-F238E27FC236}">
              <a16:creationId xmlns:a16="http://schemas.microsoft.com/office/drawing/2014/main" id="{00000000-0008-0000-0000-000096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799" name="Picture 2">
          <a:extLst>
            <a:ext uri="{FF2B5EF4-FFF2-40B4-BE49-F238E27FC236}">
              <a16:creationId xmlns:a16="http://schemas.microsoft.com/office/drawing/2014/main" id="{00000000-0008-0000-0000-000097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800" name="Picture 2">
          <a:extLst>
            <a:ext uri="{FF2B5EF4-FFF2-40B4-BE49-F238E27FC236}">
              <a16:creationId xmlns:a16="http://schemas.microsoft.com/office/drawing/2014/main" id="{00000000-0008-0000-0000-000098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801" name="Picture 2">
          <a:extLst>
            <a:ext uri="{FF2B5EF4-FFF2-40B4-BE49-F238E27FC236}">
              <a16:creationId xmlns:a16="http://schemas.microsoft.com/office/drawing/2014/main" id="{00000000-0008-0000-0000-000099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802" name="Picture 2">
          <a:extLst>
            <a:ext uri="{FF2B5EF4-FFF2-40B4-BE49-F238E27FC236}">
              <a16:creationId xmlns:a16="http://schemas.microsoft.com/office/drawing/2014/main" id="{00000000-0008-0000-0000-00009A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9525</xdr:rowOff>
    </xdr:to>
    <xdr:pic>
      <xdr:nvPicPr>
        <xdr:cNvPr id="155803" name="Picture 2">
          <a:extLst>
            <a:ext uri="{FF2B5EF4-FFF2-40B4-BE49-F238E27FC236}">
              <a16:creationId xmlns:a16="http://schemas.microsoft.com/office/drawing/2014/main" id="{00000000-0008-0000-0000-00009B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9525</xdr:rowOff>
    </xdr:to>
    <xdr:pic>
      <xdr:nvPicPr>
        <xdr:cNvPr id="155804" name="Picture 2">
          <a:extLst>
            <a:ext uri="{FF2B5EF4-FFF2-40B4-BE49-F238E27FC236}">
              <a16:creationId xmlns:a16="http://schemas.microsoft.com/office/drawing/2014/main" id="{00000000-0008-0000-0000-00009C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9525</xdr:rowOff>
    </xdr:to>
    <xdr:pic>
      <xdr:nvPicPr>
        <xdr:cNvPr id="155805" name="Picture 2">
          <a:extLst>
            <a:ext uri="{FF2B5EF4-FFF2-40B4-BE49-F238E27FC236}">
              <a16:creationId xmlns:a16="http://schemas.microsoft.com/office/drawing/2014/main" id="{00000000-0008-0000-0000-00009D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9525</xdr:rowOff>
    </xdr:to>
    <xdr:pic>
      <xdr:nvPicPr>
        <xdr:cNvPr id="155806" name="Picture 2">
          <a:extLst>
            <a:ext uri="{FF2B5EF4-FFF2-40B4-BE49-F238E27FC236}">
              <a16:creationId xmlns:a16="http://schemas.microsoft.com/office/drawing/2014/main" id="{00000000-0008-0000-0000-00009E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9525</xdr:rowOff>
    </xdr:to>
    <xdr:pic>
      <xdr:nvPicPr>
        <xdr:cNvPr id="155807" name="Picture 2">
          <a:extLst>
            <a:ext uri="{FF2B5EF4-FFF2-40B4-BE49-F238E27FC236}">
              <a16:creationId xmlns:a16="http://schemas.microsoft.com/office/drawing/2014/main" id="{00000000-0008-0000-0000-00009F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9525</xdr:rowOff>
    </xdr:to>
    <xdr:pic>
      <xdr:nvPicPr>
        <xdr:cNvPr id="155808" name="Picture 2">
          <a:extLst>
            <a:ext uri="{FF2B5EF4-FFF2-40B4-BE49-F238E27FC236}">
              <a16:creationId xmlns:a16="http://schemas.microsoft.com/office/drawing/2014/main" id="{00000000-0008-0000-0000-0000A0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9525</xdr:rowOff>
    </xdr:to>
    <xdr:pic>
      <xdr:nvPicPr>
        <xdr:cNvPr id="155809" name="Picture 2">
          <a:extLst>
            <a:ext uri="{FF2B5EF4-FFF2-40B4-BE49-F238E27FC236}">
              <a16:creationId xmlns:a16="http://schemas.microsoft.com/office/drawing/2014/main" id="{00000000-0008-0000-0000-0000A1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9525</xdr:rowOff>
    </xdr:to>
    <xdr:pic>
      <xdr:nvPicPr>
        <xdr:cNvPr id="155810" name="Picture 2">
          <a:extLst>
            <a:ext uri="{FF2B5EF4-FFF2-40B4-BE49-F238E27FC236}">
              <a16:creationId xmlns:a16="http://schemas.microsoft.com/office/drawing/2014/main" id="{00000000-0008-0000-0000-0000A2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811" name="Picture 82">
          <a:extLst>
            <a:ext uri="{FF2B5EF4-FFF2-40B4-BE49-F238E27FC236}">
              <a16:creationId xmlns:a16="http://schemas.microsoft.com/office/drawing/2014/main" id="{00000000-0008-0000-0000-0000A3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812" name="Picture 85">
          <a:extLst>
            <a:ext uri="{FF2B5EF4-FFF2-40B4-BE49-F238E27FC236}">
              <a16:creationId xmlns:a16="http://schemas.microsoft.com/office/drawing/2014/main" id="{00000000-0008-0000-0000-0000A4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813" name="Picture 76">
          <a:extLst>
            <a:ext uri="{FF2B5EF4-FFF2-40B4-BE49-F238E27FC236}">
              <a16:creationId xmlns:a16="http://schemas.microsoft.com/office/drawing/2014/main" id="{00000000-0008-0000-0000-0000A5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814" name="Picture 79">
          <a:extLst>
            <a:ext uri="{FF2B5EF4-FFF2-40B4-BE49-F238E27FC236}">
              <a16:creationId xmlns:a16="http://schemas.microsoft.com/office/drawing/2014/main" id="{00000000-0008-0000-0000-0000A6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815" name="Picture 2">
          <a:extLst>
            <a:ext uri="{FF2B5EF4-FFF2-40B4-BE49-F238E27FC236}">
              <a16:creationId xmlns:a16="http://schemas.microsoft.com/office/drawing/2014/main" id="{00000000-0008-0000-0000-0000A7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9525</xdr:rowOff>
    </xdr:to>
    <xdr:pic>
      <xdr:nvPicPr>
        <xdr:cNvPr id="155816" name="Picture 2">
          <a:extLst>
            <a:ext uri="{FF2B5EF4-FFF2-40B4-BE49-F238E27FC236}">
              <a16:creationId xmlns:a16="http://schemas.microsoft.com/office/drawing/2014/main" id="{00000000-0008-0000-0000-0000A8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9525</xdr:rowOff>
    </xdr:to>
    <xdr:pic>
      <xdr:nvPicPr>
        <xdr:cNvPr id="155817" name="Picture 2">
          <a:extLst>
            <a:ext uri="{FF2B5EF4-FFF2-40B4-BE49-F238E27FC236}">
              <a16:creationId xmlns:a16="http://schemas.microsoft.com/office/drawing/2014/main" id="{00000000-0008-0000-0000-0000A9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9525</xdr:rowOff>
    </xdr:to>
    <xdr:pic>
      <xdr:nvPicPr>
        <xdr:cNvPr id="155818" name="Picture 2">
          <a:extLst>
            <a:ext uri="{FF2B5EF4-FFF2-40B4-BE49-F238E27FC236}">
              <a16:creationId xmlns:a16="http://schemas.microsoft.com/office/drawing/2014/main" id="{00000000-0008-0000-0000-0000AA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9525</xdr:rowOff>
    </xdr:to>
    <xdr:pic>
      <xdr:nvPicPr>
        <xdr:cNvPr id="155819" name="Picture 2">
          <a:extLst>
            <a:ext uri="{FF2B5EF4-FFF2-40B4-BE49-F238E27FC236}">
              <a16:creationId xmlns:a16="http://schemas.microsoft.com/office/drawing/2014/main" id="{00000000-0008-0000-0000-0000AB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9525</xdr:rowOff>
    </xdr:to>
    <xdr:pic>
      <xdr:nvPicPr>
        <xdr:cNvPr id="155820" name="Picture 2">
          <a:extLst>
            <a:ext uri="{FF2B5EF4-FFF2-40B4-BE49-F238E27FC236}">
              <a16:creationId xmlns:a16="http://schemas.microsoft.com/office/drawing/2014/main" id="{00000000-0008-0000-0000-0000AC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9525</xdr:rowOff>
    </xdr:to>
    <xdr:pic>
      <xdr:nvPicPr>
        <xdr:cNvPr id="155821" name="Picture 2">
          <a:extLst>
            <a:ext uri="{FF2B5EF4-FFF2-40B4-BE49-F238E27FC236}">
              <a16:creationId xmlns:a16="http://schemas.microsoft.com/office/drawing/2014/main" id="{00000000-0008-0000-0000-0000AD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9525</xdr:rowOff>
    </xdr:to>
    <xdr:pic>
      <xdr:nvPicPr>
        <xdr:cNvPr id="155822" name="Picture 2">
          <a:extLst>
            <a:ext uri="{FF2B5EF4-FFF2-40B4-BE49-F238E27FC236}">
              <a16:creationId xmlns:a16="http://schemas.microsoft.com/office/drawing/2014/main" id="{00000000-0008-0000-0000-0000AE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9525</xdr:rowOff>
    </xdr:to>
    <xdr:pic>
      <xdr:nvPicPr>
        <xdr:cNvPr id="155823" name="Picture 2">
          <a:extLst>
            <a:ext uri="{FF2B5EF4-FFF2-40B4-BE49-F238E27FC236}">
              <a16:creationId xmlns:a16="http://schemas.microsoft.com/office/drawing/2014/main" id="{00000000-0008-0000-0000-0000AF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9525</xdr:rowOff>
    </xdr:to>
    <xdr:pic>
      <xdr:nvPicPr>
        <xdr:cNvPr id="155824" name="Picture 2">
          <a:extLst>
            <a:ext uri="{FF2B5EF4-FFF2-40B4-BE49-F238E27FC236}">
              <a16:creationId xmlns:a16="http://schemas.microsoft.com/office/drawing/2014/main" id="{00000000-0008-0000-0000-0000B0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9525</xdr:rowOff>
    </xdr:to>
    <xdr:pic>
      <xdr:nvPicPr>
        <xdr:cNvPr id="155825" name="Picture 2">
          <a:extLst>
            <a:ext uri="{FF2B5EF4-FFF2-40B4-BE49-F238E27FC236}">
              <a16:creationId xmlns:a16="http://schemas.microsoft.com/office/drawing/2014/main" id="{00000000-0008-0000-0000-0000B1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9525</xdr:rowOff>
    </xdr:to>
    <xdr:pic>
      <xdr:nvPicPr>
        <xdr:cNvPr id="155826" name="Picture 2">
          <a:extLst>
            <a:ext uri="{FF2B5EF4-FFF2-40B4-BE49-F238E27FC236}">
              <a16:creationId xmlns:a16="http://schemas.microsoft.com/office/drawing/2014/main" id="{00000000-0008-0000-0000-0000B2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9525</xdr:rowOff>
    </xdr:to>
    <xdr:pic>
      <xdr:nvPicPr>
        <xdr:cNvPr id="155827" name="Picture 2">
          <a:extLst>
            <a:ext uri="{FF2B5EF4-FFF2-40B4-BE49-F238E27FC236}">
              <a16:creationId xmlns:a16="http://schemas.microsoft.com/office/drawing/2014/main" id="{00000000-0008-0000-0000-0000B3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828" name="Picture 2">
          <a:extLst>
            <a:ext uri="{FF2B5EF4-FFF2-40B4-BE49-F238E27FC236}">
              <a16:creationId xmlns:a16="http://schemas.microsoft.com/office/drawing/2014/main" id="{00000000-0008-0000-0000-0000B4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9525</xdr:rowOff>
    </xdr:to>
    <xdr:pic>
      <xdr:nvPicPr>
        <xdr:cNvPr id="155829" name="Picture 2">
          <a:extLst>
            <a:ext uri="{FF2B5EF4-FFF2-40B4-BE49-F238E27FC236}">
              <a16:creationId xmlns:a16="http://schemas.microsoft.com/office/drawing/2014/main" id="{00000000-0008-0000-0000-0000B5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9525</xdr:rowOff>
    </xdr:to>
    <xdr:pic>
      <xdr:nvPicPr>
        <xdr:cNvPr id="155830" name="Picture 2">
          <a:extLst>
            <a:ext uri="{FF2B5EF4-FFF2-40B4-BE49-F238E27FC236}">
              <a16:creationId xmlns:a16="http://schemas.microsoft.com/office/drawing/2014/main" id="{00000000-0008-0000-0000-0000B6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9525</xdr:rowOff>
    </xdr:to>
    <xdr:pic>
      <xdr:nvPicPr>
        <xdr:cNvPr id="155831" name="Picture 2">
          <a:extLst>
            <a:ext uri="{FF2B5EF4-FFF2-40B4-BE49-F238E27FC236}">
              <a16:creationId xmlns:a16="http://schemas.microsoft.com/office/drawing/2014/main" id="{00000000-0008-0000-0000-0000B7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9525</xdr:rowOff>
    </xdr:to>
    <xdr:pic>
      <xdr:nvPicPr>
        <xdr:cNvPr id="155832" name="Picture 2">
          <a:extLst>
            <a:ext uri="{FF2B5EF4-FFF2-40B4-BE49-F238E27FC236}">
              <a16:creationId xmlns:a16="http://schemas.microsoft.com/office/drawing/2014/main" id="{00000000-0008-0000-0000-0000B8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9525</xdr:rowOff>
    </xdr:to>
    <xdr:pic>
      <xdr:nvPicPr>
        <xdr:cNvPr id="155833" name="Picture 2">
          <a:extLst>
            <a:ext uri="{FF2B5EF4-FFF2-40B4-BE49-F238E27FC236}">
              <a16:creationId xmlns:a16="http://schemas.microsoft.com/office/drawing/2014/main" id="{00000000-0008-0000-0000-0000B9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9525</xdr:rowOff>
    </xdr:to>
    <xdr:pic>
      <xdr:nvPicPr>
        <xdr:cNvPr id="155834" name="Picture 2">
          <a:extLst>
            <a:ext uri="{FF2B5EF4-FFF2-40B4-BE49-F238E27FC236}">
              <a16:creationId xmlns:a16="http://schemas.microsoft.com/office/drawing/2014/main" id="{00000000-0008-0000-0000-0000BA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9525</xdr:rowOff>
    </xdr:to>
    <xdr:pic>
      <xdr:nvPicPr>
        <xdr:cNvPr id="155835" name="Picture 2">
          <a:extLst>
            <a:ext uri="{FF2B5EF4-FFF2-40B4-BE49-F238E27FC236}">
              <a16:creationId xmlns:a16="http://schemas.microsoft.com/office/drawing/2014/main" id="{00000000-0008-0000-0000-0000BB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9525</xdr:rowOff>
    </xdr:to>
    <xdr:pic>
      <xdr:nvPicPr>
        <xdr:cNvPr id="155836" name="Picture 2">
          <a:extLst>
            <a:ext uri="{FF2B5EF4-FFF2-40B4-BE49-F238E27FC236}">
              <a16:creationId xmlns:a16="http://schemas.microsoft.com/office/drawing/2014/main" id="{00000000-0008-0000-0000-0000BC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837" name="Picture 82">
          <a:extLst>
            <a:ext uri="{FF2B5EF4-FFF2-40B4-BE49-F238E27FC236}">
              <a16:creationId xmlns:a16="http://schemas.microsoft.com/office/drawing/2014/main" id="{00000000-0008-0000-0000-0000BD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838" name="Picture 85">
          <a:extLst>
            <a:ext uri="{FF2B5EF4-FFF2-40B4-BE49-F238E27FC236}">
              <a16:creationId xmlns:a16="http://schemas.microsoft.com/office/drawing/2014/main" id="{00000000-0008-0000-0000-0000BE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839" name="Picture 76">
          <a:extLst>
            <a:ext uri="{FF2B5EF4-FFF2-40B4-BE49-F238E27FC236}">
              <a16:creationId xmlns:a16="http://schemas.microsoft.com/office/drawing/2014/main" id="{00000000-0008-0000-0000-0000BF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840" name="Picture 79">
          <a:extLst>
            <a:ext uri="{FF2B5EF4-FFF2-40B4-BE49-F238E27FC236}">
              <a16:creationId xmlns:a16="http://schemas.microsoft.com/office/drawing/2014/main" id="{00000000-0008-0000-0000-0000C0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841" name="Picture 2">
          <a:extLst>
            <a:ext uri="{FF2B5EF4-FFF2-40B4-BE49-F238E27FC236}">
              <a16:creationId xmlns:a16="http://schemas.microsoft.com/office/drawing/2014/main" id="{00000000-0008-0000-0000-0000C1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9525</xdr:rowOff>
    </xdr:to>
    <xdr:pic>
      <xdr:nvPicPr>
        <xdr:cNvPr id="155842" name="Picture 2">
          <a:extLst>
            <a:ext uri="{FF2B5EF4-FFF2-40B4-BE49-F238E27FC236}">
              <a16:creationId xmlns:a16="http://schemas.microsoft.com/office/drawing/2014/main" id="{00000000-0008-0000-0000-0000C2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9525</xdr:rowOff>
    </xdr:to>
    <xdr:pic>
      <xdr:nvPicPr>
        <xdr:cNvPr id="155843" name="Picture 2">
          <a:extLst>
            <a:ext uri="{FF2B5EF4-FFF2-40B4-BE49-F238E27FC236}">
              <a16:creationId xmlns:a16="http://schemas.microsoft.com/office/drawing/2014/main" id="{00000000-0008-0000-0000-0000C3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9525</xdr:rowOff>
    </xdr:to>
    <xdr:pic>
      <xdr:nvPicPr>
        <xdr:cNvPr id="155844" name="Picture 2">
          <a:extLst>
            <a:ext uri="{FF2B5EF4-FFF2-40B4-BE49-F238E27FC236}">
              <a16:creationId xmlns:a16="http://schemas.microsoft.com/office/drawing/2014/main" id="{00000000-0008-0000-0000-0000C4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9525</xdr:rowOff>
    </xdr:to>
    <xdr:pic>
      <xdr:nvPicPr>
        <xdr:cNvPr id="155845" name="Picture 2">
          <a:extLst>
            <a:ext uri="{FF2B5EF4-FFF2-40B4-BE49-F238E27FC236}">
              <a16:creationId xmlns:a16="http://schemas.microsoft.com/office/drawing/2014/main" id="{00000000-0008-0000-0000-0000C5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9525</xdr:rowOff>
    </xdr:to>
    <xdr:pic>
      <xdr:nvPicPr>
        <xdr:cNvPr id="155846" name="Picture 2">
          <a:extLst>
            <a:ext uri="{FF2B5EF4-FFF2-40B4-BE49-F238E27FC236}">
              <a16:creationId xmlns:a16="http://schemas.microsoft.com/office/drawing/2014/main" id="{00000000-0008-0000-0000-0000C6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9525</xdr:rowOff>
    </xdr:to>
    <xdr:pic>
      <xdr:nvPicPr>
        <xdr:cNvPr id="155847" name="Picture 2">
          <a:extLst>
            <a:ext uri="{FF2B5EF4-FFF2-40B4-BE49-F238E27FC236}">
              <a16:creationId xmlns:a16="http://schemas.microsoft.com/office/drawing/2014/main" id="{00000000-0008-0000-0000-0000C7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9525</xdr:rowOff>
    </xdr:to>
    <xdr:pic>
      <xdr:nvPicPr>
        <xdr:cNvPr id="155848" name="Picture 2">
          <a:extLst>
            <a:ext uri="{FF2B5EF4-FFF2-40B4-BE49-F238E27FC236}">
              <a16:creationId xmlns:a16="http://schemas.microsoft.com/office/drawing/2014/main" id="{00000000-0008-0000-0000-0000C8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9525</xdr:rowOff>
    </xdr:to>
    <xdr:pic>
      <xdr:nvPicPr>
        <xdr:cNvPr id="155849" name="Picture 2">
          <a:extLst>
            <a:ext uri="{FF2B5EF4-FFF2-40B4-BE49-F238E27FC236}">
              <a16:creationId xmlns:a16="http://schemas.microsoft.com/office/drawing/2014/main" id="{00000000-0008-0000-0000-0000C9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9525</xdr:rowOff>
    </xdr:to>
    <xdr:pic>
      <xdr:nvPicPr>
        <xdr:cNvPr id="155850" name="Picture 2">
          <a:extLst>
            <a:ext uri="{FF2B5EF4-FFF2-40B4-BE49-F238E27FC236}">
              <a16:creationId xmlns:a16="http://schemas.microsoft.com/office/drawing/2014/main" id="{00000000-0008-0000-0000-0000CA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9525</xdr:rowOff>
    </xdr:to>
    <xdr:pic>
      <xdr:nvPicPr>
        <xdr:cNvPr id="155851" name="Picture 2">
          <a:extLst>
            <a:ext uri="{FF2B5EF4-FFF2-40B4-BE49-F238E27FC236}">
              <a16:creationId xmlns:a16="http://schemas.microsoft.com/office/drawing/2014/main" id="{00000000-0008-0000-0000-0000CB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9525</xdr:rowOff>
    </xdr:to>
    <xdr:pic>
      <xdr:nvPicPr>
        <xdr:cNvPr id="155852" name="Picture 2">
          <a:extLst>
            <a:ext uri="{FF2B5EF4-FFF2-40B4-BE49-F238E27FC236}">
              <a16:creationId xmlns:a16="http://schemas.microsoft.com/office/drawing/2014/main" id="{00000000-0008-0000-0000-0000CC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9525</xdr:rowOff>
    </xdr:to>
    <xdr:pic>
      <xdr:nvPicPr>
        <xdr:cNvPr id="155853" name="Picture 2">
          <a:extLst>
            <a:ext uri="{FF2B5EF4-FFF2-40B4-BE49-F238E27FC236}">
              <a16:creationId xmlns:a16="http://schemas.microsoft.com/office/drawing/2014/main" id="{00000000-0008-0000-0000-0000CD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854" name="Picture 2">
          <a:extLst>
            <a:ext uri="{FF2B5EF4-FFF2-40B4-BE49-F238E27FC236}">
              <a16:creationId xmlns:a16="http://schemas.microsoft.com/office/drawing/2014/main" id="{00000000-0008-0000-0000-0000CE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9525</xdr:rowOff>
    </xdr:to>
    <xdr:pic>
      <xdr:nvPicPr>
        <xdr:cNvPr id="155855" name="Picture 2">
          <a:extLst>
            <a:ext uri="{FF2B5EF4-FFF2-40B4-BE49-F238E27FC236}">
              <a16:creationId xmlns:a16="http://schemas.microsoft.com/office/drawing/2014/main" id="{00000000-0008-0000-0000-0000CF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9525</xdr:rowOff>
    </xdr:to>
    <xdr:pic>
      <xdr:nvPicPr>
        <xdr:cNvPr id="155856" name="Picture 2">
          <a:extLst>
            <a:ext uri="{FF2B5EF4-FFF2-40B4-BE49-F238E27FC236}">
              <a16:creationId xmlns:a16="http://schemas.microsoft.com/office/drawing/2014/main" id="{00000000-0008-0000-0000-0000D0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9525</xdr:rowOff>
    </xdr:to>
    <xdr:pic>
      <xdr:nvPicPr>
        <xdr:cNvPr id="155857" name="Picture 2">
          <a:extLst>
            <a:ext uri="{FF2B5EF4-FFF2-40B4-BE49-F238E27FC236}">
              <a16:creationId xmlns:a16="http://schemas.microsoft.com/office/drawing/2014/main" id="{00000000-0008-0000-0000-0000D1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9525</xdr:rowOff>
    </xdr:to>
    <xdr:pic>
      <xdr:nvPicPr>
        <xdr:cNvPr id="155858" name="Picture 2">
          <a:extLst>
            <a:ext uri="{FF2B5EF4-FFF2-40B4-BE49-F238E27FC236}">
              <a16:creationId xmlns:a16="http://schemas.microsoft.com/office/drawing/2014/main" id="{00000000-0008-0000-0000-0000D2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9525</xdr:rowOff>
    </xdr:to>
    <xdr:pic>
      <xdr:nvPicPr>
        <xdr:cNvPr id="155859" name="Picture 2">
          <a:extLst>
            <a:ext uri="{FF2B5EF4-FFF2-40B4-BE49-F238E27FC236}">
              <a16:creationId xmlns:a16="http://schemas.microsoft.com/office/drawing/2014/main" id="{00000000-0008-0000-0000-0000D3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9525</xdr:rowOff>
    </xdr:to>
    <xdr:pic>
      <xdr:nvPicPr>
        <xdr:cNvPr id="155860" name="Picture 2">
          <a:extLst>
            <a:ext uri="{FF2B5EF4-FFF2-40B4-BE49-F238E27FC236}">
              <a16:creationId xmlns:a16="http://schemas.microsoft.com/office/drawing/2014/main" id="{00000000-0008-0000-0000-0000D4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9525</xdr:rowOff>
    </xdr:to>
    <xdr:pic>
      <xdr:nvPicPr>
        <xdr:cNvPr id="155861" name="Picture 2">
          <a:extLst>
            <a:ext uri="{FF2B5EF4-FFF2-40B4-BE49-F238E27FC236}">
              <a16:creationId xmlns:a16="http://schemas.microsoft.com/office/drawing/2014/main" id="{00000000-0008-0000-0000-0000D5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9525</xdr:rowOff>
    </xdr:to>
    <xdr:pic>
      <xdr:nvPicPr>
        <xdr:cNvPr id="155862" name="Picture 2">
          <a:extLst>
            <a:ext uri="{FF2B5EF4-FFF2-40B4-BE49-F238E27FC236}">
              <a16:creationId xmlns:a16="http://schemas.microsoft.com/office/drawing/2014/main" id="{00000000-0008-0000-0000-0000D6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863" name="Picture 2">
          <a:extLst>
            <a:ext uri="{FF2B5EF4-FFF2-40B4-BE49-F238E27FC236}">
              <a16:creationId xmlns:a16="http://schemas.microsoft.com/office/drawing/2014/main" id="{00000000-0008-0000-0000-0000D7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9525</xdr:rowOff>
    </xdr:to>
    <xdr:pic>
      <xdr:nvPicPr>
        <xdr:cNvPr id="155864" name="Picture 2">
          <a:extLst>
            <a:ext uri="{FF2B5EF4-FFF2-40B4-BE49-F238E27FC236}">
              <a16:creationId xmlns:a16="http://schemas.microsoft.com/office/drawing/2014/main" id="{00000000-0008-0000-0000-0000D8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9525</xdr:rowOff>
    </xdr:to>
    <xdr:pic>
      <xdr:nvPicPr>
        <xdr:cNvPr id="155865" name="Picture 2">
          <a:extLst>
            <a:ext uri="{FF2B5EF4-FFF2-40B4-BE49-F238E27FC236}">
              <a16:creationId xmlns:a16="http://schemas.microsoft.com/office/drawing/2014/main" id="{00000000-0008-0000-0000-0000D9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9525</xdr:rowOff>
    </xdr:to>
    <xdr:pic>
      <xdr:nvPicPr>
        <xdr:cNvPr id="155866" name="Picture 2">
          <a:extLst>
            <a:ext uri="{FF2B5EF4-FFF2-40B4-BE49-F238E27FC236}">
              <a16:creationId xmlns:a16="http://schemas.microsoft.com/office/drawing/2014/main" id="{00000000-0008-0000-0000-0000DA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9525</xdr:rowOff>
    </xdr:to>
    <xdr:pic>
      <xdr:nvPicPr>
        <xdr:cNvPr id="155867" name="Picture 2">
          <a:extLst>
            <a:ext uri="{FF2B5EF4-FFF2-40B4-BE49-F238E27FC236}">
              <a16:creationId xmlns:a16="http://schemas.microsoft.com/office/drawing/2014/main" id="{00000000-0008-0000-0000-0000DB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9525</xdr:rowOff>
    </xdr:to>
    <xdr:pic>
      <xdr:nvPicPr>
        <xdr:cNvPr id="155868" name="Picture 2">
          <a:extLst>
            <a:ext uri="{FF2B5EF4-FFF2-40B4-BE49-F238E27FC236}">
              <a16:creationId xmlns:a16="http://schemas.microsoft.com/office/drawing/2014/main" id="{00000000-0008-0000-0000-0000DC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9525</xdr:rowOff>
    </xdr:to>
    <xdr:pic>
      <xdr:nvPicPr>
        <xdr:cNvPr id="155869" name="Picture 2">
          <a:extLst>
            <a:ext uri="{FF2B5EF4-FFF2-40B4-BE49-F238E27FC236}">
              <a16:creationId xmlns:a16="http://schemas.microsoft.com/office/drawing/2014/main" id="{00000000-0008-0000-0000-0000DD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9525</xdr:rowOff>
    </xdr:to>
    <xdr:pic>
      <xdr:nvPicPr>
        <xdr:cNvPr id="155870" name="Picture 2">
          <a:extLst>
            <a:ext uri="{FF2B5EF4-FFF2-40B4-BE49-F238E27FC236}">
              <a16:creationId xmlns:a16="http://schemas.microsoft.com/office/drawing/2014/main" id="{00000000-0008-0000-0000-0000DE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9525</xdr:rowOff>
    </xdr:to>
    <xdr:pic>
      <xdr:nvPicPr>
        <xdr:cNvPr id="155871" name="Picture 2">
          <a:extLst>
            <a:ext uri="{FF2B5EF4-FFF2-40B4-BE49-F238E27FC236}">
              <a16:creationId xmlns:a16="http://schemas.microsoft.com/office/drawing/2014/main" id="{00000000-0008-0000-0000-0000DF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872" name="Picture 2">
          <a:extLst>
            <a:ext uri="{FF2B5EF4-FFF2-40B4-BE49-F238E27FC236}">
              <a16:creationId xmlns:a16="http://schemas.microsoft.com/office/drawing/2014/main" id="{00000000-0008-0000-0000-0000E0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9525</xdr:rowOff>
    </xdr:to>
    <xdr:pic>
      <xdr:nvPicPr>
        <xdr:cNvPr id="155873" name="Picture 2">
          <a:extLst>
            <a:ext uri="{FF2B5EF4-FFF2-40B4-BE49-F238E27FC236}">
              <a16:creationId xmlns:a16="http://schemas.microsoft.com/office/drawing/2014/main" id="{00000000-0008-0000-0000-0000E1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9525</xdr:rowOff>
    </xdr:to>
    <xdr:pic>
      <xdr:nvPicPr>
        <xdr:cNvPr id="155874" name="Picture 2">
          <a:extLst>
            <a:ext uri="{FF2B5EF4-FFF2-40B4-BE49-F238E27FC236}">
              <a16:creationId xmlns:a16="http://schemas.microsoft.com/office/drawing/2014/main" id="{00000000-0008-0000-0000-0000E2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9525</xdr:rowOff>
    </xdr:to>
    <xdr:pic>
      <xdr:nvPicPr>
        <xdr:cNvPr id="155875" name="Picture 2">
          <a:extLst>
            <a:ext uri="{FF2B5EF4-FFF2-40B4-BE49-F238E27FC236}">
              <a16:creationId xmlns:a16="http://schemas.microsoft.com/office/drawing/2014/main" id="{00000000-0008-0000-0000-0000E3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9525</xdr:rowOff>
    </xdr:to>
    <xdr:pic>
      <xdr:nvPicPr>
        <xdr:cNvPr id="155876" name="Picture 2">
          <a:extLst>
            <a:ext uri="{FF2B5EF4-FFF2-40B4-BE49-F238E27FC236}">
              <a16:creationId xmlns:a16="http://schemas.microsoft.com/office/drawing/2014/main" id="{00000000-0008-0000-0000-0000E4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9525</xdr:rowOff>
    </xdr:to>
    <xdr:pic>
      <xdr:nvPicPr>
        <xdr:cNvPr id="155877" name="Picture 2">
          <a:extLst>
            <a:ext uri="{FF2B5EF4-FFF2-40B4-BE49-F238E27FC236}">
              <a16:creationId xmlns:a16="http://schemas.microsoft.com/office/drawing/2014/main" id="{00000000-0008-0000-0000-0000E5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9525</xdr:rowOff>
    </xdr:to>
    <xdr:pic>
      <xdr:nvPicPr>
        <xdr:cNvPr id="155878" name="Picture 2">
          <a:extLst>
            <a:ext uri="{FF2B5EF4-FFF2-40B4-BE49-F238E27FC236}">
              <a16:creationId xmlns:a16="http://schemas.microsoft.com/office/drawing/2014/main" id="{00000000-0008-0000-0000-0000E6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9525</xdr:rowOff>
    </xdr:to>
    <xdr:pic>
      <xdr:nvPicPr>
        <xdr:cNvPr id="155879" name="Picture 2">
          <a:extLst>
            <a:ext uri="{FF2B5EF4-FFF2-40B4-BE49-F238E27FC236}">
              <a16:creationId xmlns:a16="http://schemas.microsoft.com/office/drawing/2014/main" id="{00000000-0008-0000-0000-0000E7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9525</xdr:rowOff>
    </xdr:to>
    <xdr:pic>
      <xdr:nvPicPr>
        <xdr:cNvPr id="155880" name="Picture 2">
          <a:extLst>
            <a:ext uri="{FF2B5EF4-FFF2-40B4-BE49-F238E27FC236}">
              <a16:creationId xmlns:a16="http://schemas.microsoft.com/office/drawing/2014/main" id="{00000000-0008-0000-0000-0000E8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9525</xdr:rowOff>
    </xdr:to>
    <xdr:pic>
      <xdr:nvPicPr>
        <xdr:cNvPr id="155881" name="Picture 2">
          <a:extLst>
            <a:ext uri="{FF2B5EF4-FFF2-40B4-BE49-F238E27FC236}">
              <a16:creationId xmlns:a16="http://schemas.microsoft.com/office/drawing/2014/main" id="{00000000-0008-0000-0000-0000E9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9525</xdr:rowOff>
    </xdr:to>
    <xdr:pic>
      <xdr:nvPicPr>
        <xdr:cNvPr id="155882" name="Picture 2">
          <a:extLst>
            <a:ext uri="{FF2B5EF4-FFF2-40B4-BE49-F238E27FC236}">
              <a16:creationId xmlns:a16="http://schemas.microsoft.com/office/drawing/2014/main" id="{00000000-0008-0000-0000-0000EA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9525</xdr:rowOff>
    </xdr:to>
    <xdr:pic>
      <xdr:nvPicPr>
        <xdr:cNvPr id="155883" name="Picture 2">
          <a:extLst>
            <a:ext uri="{FF2B5EF4-FFF2-40B4-BE49-F238E27FC236}">
              <a16:creationId xmlns:a16="http://schemas.microsoft.com/office/drawing/2014/main" id="{00000000-0008-0000-0000-0000EB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9525</xdr:rowOff>
    </xdr:to>
    <xdr:pic>
      <xdr:nvPicPr>
        <xdr:cNvPr id="155884" name="Picture 2">
          <a:extLst>
            <a:ext uri="{FF2B5EF4-FFF2-40B4-BE49-F238E27FC236}">
              <a16:creationId xmlns:a16="http://schemas.microsoft.com/office/drawing/2014/main" id="{00000000-0008-0000-0000-0000EC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885" name="Picture 2">
          <a:extLst>
            <a:ext uri="{FF2B5EF4-FFF2-40B4-BE49-F238E27FC236}">
              <a16:creationId xmlns:a16="http://schemas.microsoft.com/office/drawing/2014/main" id="{00000000-0008-0000-0000-0000ED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886" name="Picture 2">
          <a:extLst>
            <a:ext uri="{FF2B5EF4-FFF2-40B4-BE49-F238E27FC236}">
              <a16:creationId xmlns:a16="http://schemas.microsoft.com/office/drawing/2014/main" id="{00000000-0008-0000-0000-0000EE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887" name="Picture 2">
          <a:extLst>
            <a:ext uri="{FF2B5EF4-FFF2-40B4-BE49-F238E27FC236}">
              <a16:creationId xmlns:a16="http://schemas.microsoft.com/office/drawing/2014/main" id="{00000000-0008-0000-0000-0000EF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888" name="Picture 2">
          <a:extLst>
            <a:ext uri="{FF2B5EF4-FFF2-40B4-BE49-F238E27FC236}">
              <a16:creationId xmlns:a16="http://schemas.microsoft.com/office/drawing/2014/main" id="{00000000-0008-0000-0000-0000F0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889" name="Picture 2">
          <a:extLst>
            <a:ext uri="{FF2B5EF4-FFF2-40B4-BE49-F238E27FC236}">
              <a16:creationId xmlns:a16="http://schemas.microsoft.com/office/drawing/2014/main" id="{00000000-0008-0000-0000-0000F1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890" name="Picture 82">
          <a:extLst>
            <a:ext uri="{FF2B5EF4-FFF2-40B4-BE49-F238E27FC236}">
              <a16:creationId xmlns:a16="http://schemas.microsoft.com/office/drawing/2014/main" id="{00000000-0008-0000-0000-0000F2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891" name="Picture 2">
          <a:extLst>
            <a:ext uri="{FF2B5EF4-FFF2-40B4-BE49-F238E27FC236}">
              <a16:creationId xmlns:a16="http://schemas.microsoft.com/office/drawing/2014/main" id="{00000000-0008-0000-0000-0000F3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892" name="Picture 85">
          <a:extLst>
            <a:ext uri="{FF2B5EF4-FFF2-40B4-BE49-F238E27FC236}">
              <a16:creationId xmlns:a16="http://schemas.microsoft.com/office/drawing/2014/main" id="{00000000-0008-0000-0000-0000F4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893" name="Picture 2">
          <a:extLst>
            <a:ext uri="{FF2B5EF4-FFF2-40B4-BE49-F238E27FC236}">
              <a16:creationId xmlns:a16="http://schemas.microsoft.com/office/drawing/2014/main" id="{00000000-0008-0000-0000-0000F5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894" name="Picture 76">
          <a:extLst>
            <a:ext uri="{FF2B5EF4-FFF2-40B4-BE49-F238E27FC236}">
              <a16:creationId xmlns:a16="http://schemas.microsoft.com/office/drawing/2014/main" id="{00000000-0008-0000-0000-0000F6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895" name="Picture 2">
          <a:extLst>
            <a:ext uri="{FF2B5EF4-FFF2-40B4-BE49-F238E27FC236}">
              <a16:creationId xmlns:a16="http://schemas.microsoft.com/office/drawing/2014/main" id="{00000000-0008-0000-0000-0000F7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896" name="Picture 79">
          <a:extLst>
            <a:ext uri="{FF2B5EF4-FFF2-40B4-BE49-F238E27FC236}">
              <a16:creationId xmlns:a16="http://schemas.microsoft.com/office/drawing/2014/main" id="{00000000-0008-0000-0000-0000F8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897" name="Picture 2">
          <a:extLst>
            <a:ext uri="{FF2B5EF4-FFF2-40B4-BE49-F238E27FC236}">
              <a16:creationId xmlns:a16="http://schemas.microsoft.com/office/drawing/2014/main" id="{00000000-0008-0000-0000-0000F9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898" name="Picture 2">
          <a:extLst>
            <a:ext uri="{FF2B5EF4-FFF2-40B4-BE49-F238E27FC236}">
              <a16:creationId xmlns:a16="http://schemas.microsoft.com/office/drawing/2014/main" id="{00000000-0008-0000-0000-0000FA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899" name="Picture 2">
          <a:extLst>
            <a:ext uri="{FF2B5EF4-FFF2-40B4-BE49-F238E27FC236}">
              <a16:creationId xmlns:a16="http://schemas.microsoft.com/office/drawing/2014/main" id="{00000000-0008-0000-0000-0000FB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900" name="Picture 2">
          <a:extLst>
            <a:ext uri="{FF2B5EF4-FFF2-40B4-BE49-F238E27FC236}">
              <a16:creationId xmlns:a16="http://schemas.microsoft.com/office/drawing/2014/main" id="{00000000-0008-0000-0000-0000FC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901" name="Picture 2">
          <a:extLst>
            <a:ext uri="{FF2B5EF4-FFF2-40B4-BE49-F238E27FC236}">
              <a16:creationId xmlns:a16="http://schemas.microsoft.com/office/drawing/2014/main" id="{00000000-0008-0000-0000-0000FD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902" name="Picture 2">
          <a:extLst>
            <a:ext uri="{FF2B5EF4-FFF2-40B4-BE49-F238E27FC236}">
              <a16:creationId xmlns:a16="http://schemas.microsoft.com/office/drawing/2014/main" id="{00000000-0008-0000-0000-0000FE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903" name="Picture 2">
          <a:extLst>
            <a:ext uri="{FF2B5EF4-FFF2-40B4-BE49-F238E27FC236}">
              <a16:creationId xmlns:a16="http://schemas.microsoft.com/office/drawing/2014/main" id="{00000000-0008-0000-0000-0000FF6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904" name="Picture 2">
          <a:extLst>
            <a:ext uri="{FF2B5EF4-FFF2-40B4-BE49-F238E27FC236}">
              <a16:creationId xmlns:a16="http://schemas.microsoft.com/office/drawing/2014/main" id="{00000000-0008-0000-0000-000000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905" name="Picture 2">
          <a:extLst>
            <a:ext uri="{FF2B5EF4-FFF2-40B4-BE49-F238E27FC236}">
              <a16:creationId xmlns:a16="http://schemas.microsoft.com/office/drawing/2014/main" id="{00000000-0008-0000-0000-000001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906" name="Picture 2">
          <a:extLst>
            <a:ext uri="{FF2B5EF4-FFF2-40B4-BE49-F238E27FC236}">
              <a16:creationId xmlns:a16="http://schemas.microsoft.com/office/drawing/2014/main" id="{00000000-0008-0000-0000-000002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907" name="Picture 2">
          <a:extLst>
            <a:ext uri="{FF2B5EF4-FFF2-40B4-BE49-F238E27FC236}">
              <a16:creationId xmlns:a16="http://schemas.microsoft.com/office/drawing/2014/main" id="{00000000-0008-0000-0000-000003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908" name="Picture 2">
          <a:extLst>
            <a:ext uri="{FF2B5EF4-FFF2-40B4-BE49-F238E27FC236}">
              <a16:creationId xmlns:a16="http://schemas.microsoft.com/office/drawing/2014/main" id="{00000000-0008-0000-0000-000004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909" name="Picture 2">
          <a:extLst>
            <a:ext uri="{FF2B5EF4-FFF2-40B4-BE49-F238E27FC236}">
              <a16:creationId xmlns:a16="http://schemas.microsoft.com/office/drawing/2014/main" id="{00000000-0008-0000-0000-000005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910" name="Picture 2">
          <a:extLst>
            <a:ext uri="{FF2B5EF4-FFF2-40B4-BE49-F238E27FC236}">
              <a16:creationId xmlns:a16="http://schemas.microsoft.com/office/drawing/2014/main" id="{00000000-0008-0000-0000-000006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911" name="Picture 2">
          <a:extLst>
            <a:ext uri="{FF2B5EF4-FFF2-40B4-BE49-F238E27FC236}">
              <a16:creationId xmlns:a16="http://schemas.microsoft.com/office/drawing/2014/main" id="{00000000-0008-0000-0000-000007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912" name="Picture 2">
          <a:extLst>
            <a:ext uri="{FF2B5EF4-FFF2-40B4-BE49-F238E27FC236}">
              <a16:creationId xmlns:a16="http://schemas.microsoft.com/office/drawing/2014/main" id="{00000000-0008-0000-0000-000008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913" name="Picture 2">
          <a:extLst>
            <a:ext uri="{FF2B5EF4-FFF2-40B4-BE49-F238E27FC236}">
              <a16:creationId xmlns:a16="http://schemas.microsoft.com/office/drawing/2014/main" id="{00000000-0008-0000-0000-000009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914" name="Picture 2">
          <a:extLst>
            <a:ext uri="{FF2B5EF4-FFF2-40B4-BE49-F238E27FC236}">
              <a16:creationId xmlns:a16="http://schemas.microsoft.com/office/drawing/2014/main" id="{00000000-0008-0000-0000-00000A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9525</xdr:rowOff>
    </xdr:to>
    <xdr:pic>
      <xdr:nvPicPr>
        <xdr:cNvPr id="155915" name="Picture 2">
          <a:extLst>
            <a:ext uri="{FF2B5EF4-FFF2-40B4-BE49-F238E27FC236}">
              <a16:creationId xmlns:a16="http://schemas.microsoft.com/office/drawing/2014/main" id="{00000000-0008-0000-0000-00000B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9525</xdr:rowOff>
    </xdr:to>
    <xdr:pic>
      <xdr:nvPicPr>
        <xdr:cNvPr id="155916" name="Picture 2">
          <a:extLst>
            <a:ext uri="{FF2B5EF4-FFF2-40B4-BE49-F238E27FC236}">
              <a16:creationId xmlns:a16="http://schemas.microsoft.com/office/drawing/2014/main" id="{00000000-0008-0000-0000-00000C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9525</xdr:rowOff>
    </xdr:to>
    <xdr:pic>
      <xdr:nvPicPr>
        <xdr:cNvPr id="155917" name="Picture 2">
          <a:extLst>
            <a:ext uri="{FF2B5EF4-FFF2-40B4-BE49-F238E27FC236}">
              <a16:creationId xmlns:a16="http://schemas.microsoft.com/office/drawing/2014/main" id="{00000000-0008-0000-0000-00000D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9525</xdr:rowOff>
    </xdr:to>
    <xdr:pic>
      <xdr:nvPicPr>
        <xdr:cNvPr id="155918" name="Picture 2">
          <a:extLst>
            <a:ext uri="{FF2B5EF4-FFF2-40B4-BE49-F238E27FC236}">
              <a16:creationId xmlns:a16="http://schemas.microsoft.com/office/drawing/2014/main" id="{00000000-0008-0000-0000-00000E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9525</xdr:rowOff>
    </xdr:to>
    <xdr:pic>
      <xdr:nvPicPr>
        <xdr:cNvPr id="155919" name="Picture 2">
          <a:extLst>
            <a:ext uri="{FF2B5EF4-FFF2-40B4-BE49-F238E27FC236}">
              <a16:creationId xmlns:a16="http://schemas.microsoft.com/office/drawing/2014/main" id="{00000000-0008-0000-0000-00000F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9525</xdr:rowOff>
    </xdr:to>
    <xdr:pic>
      <xdr:nvPicPr>
        <xdr:cNvPr id="155920" name="Picture 2">
          <a:extLst>
            <a:ext uri="{FF2B5EF4-FFF2-40B4-BE49-F238E27FC236}">
              <a16:creationId xmlns:a16="http://schemas.microsoft.com/office/drawing/2014/main" id="{00000000-0008-0000-0000-000010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9525</xdr:rowOff>
    </xdr:to>
    <xdr:pic>
      <xdr:nvPicPr>
        <xdr:cNvPr id="155921" name="Picture 2">
          <a:extLst>
            <a:ext uri="{FF2B5EF4-FFF2-40B4-BE49-F238E27FC236}">
              <a16:creationId xmlns:a16="http://schemas.microsoft.com/office/drawing/2014/main" id="{00000000-0008-0000-0000-000011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9525</xdr:rowOff>
    </xdr:to>
    <xdr:pic>
      <xdr:nvPicPr>
        <xdr:cNvPr id="155922" name="Picture 2">
          <a:extLst>
            <a:ext uri="{FF2B5EF4-FFF2-40B4-BE49-F238E27FC236}">
              <a16:creationId xmlns:a16="http://schemas.microsoft.com/office/drawing/2014/main" id="{00000000-0008-0000-0000-000012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9525</xdr:rowOff>
    </xdr:to>
    <xdr:pic>
      <xdr:nvPicPr>
        <xdr:cNvPr id="155923" name="Picture 2">
          <a:extLst>
            <a:ext uri="{FF2B5EF4-FFF2-40B4-BE49-F238E27FC236}">
              <a16:creationId xmlns:a16="http://schemas.microsoft.com/office/drawing/2014/main" id="{00000000-0008-0000-0000-000013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9525</xdr:rowOff>
    </xdr:to>
    <xdr:pic>
      <xdr:nvPicPr>
        <xdr:cNvPr id="155924" name="Picture 2">
          <a:extLst>
            <a:ext uri="{FF2B5EF4-FFF2-40B4-BE49-F238E27FC236}">
              <a16:creationId xmlns:a16="http://schemas.microsoft.com/office/drawing/2014/main" id="{00000000-0008-0000-0000-000014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9525</xdr:rowOff>
    </xdr:to>
    <xdr:pic>
      <xdr:nvPicPr>
        <xdr:cNvPr id="155925" name="Picture 2">
          <a:extLst>
            <a:ext uri="{FF2B5EF4-FFF2-40B4-BE49-F238E27FC236}">
              <a16:creationId xmlns:a16="http://schemas.microsoft.com/office/drawing/2014/main" id="{00000000-0008-0000-0000-000015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9525</xdr:rowOff>
    </xdr:to>
    <xdr:pic>
      <xdr:nvPicPr>
        <xdr:cNvPr id="155926" name="Picture 2">
          <a:extLst>
            <a:ext uri="{FF2B5EF4-FFF2-40B4-BE49-F238E27FC236}">
              <a16:creationId xmlns:a16="http://schemas.microsoft.com/office/drawing/2014/main" id="{00000000-0008-0000-0000-000016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927" name="Picture 2">
          <a:extLst>
            <a:ext uri="{FF2B5EF4-FFF2-40B4-BE49-F238E27FC236}">
              <a16:creationId xmlns:a16="http://schemas.microsoft.com/office/drawing/2014/main" id="{00000000-0008-0000-0000-000017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928" name="Picture 2">
          <a:extLst>
            <a:ext uri="{FF2B5EF4-FFF2-40B4-BE49-F238E27FC236}">
              <a16:creationId xmlns:a16="http://schemas.microsoft.com/office/drawing/2014/main" id="{00000000-0008-0000-0000-000018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929" name="Picture 2">
          <a:extLst>
            <a:ext uri="{FF2B5EF4-FFF2-40B4-BE49-F238E27FC236}">
              <a16:creationId xmlns:a16="http://schemas.microsoft.com/office/drawing/2014/main" id="{00000000-0008-0000-0000-000019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930" name="Picture 2">
          <a:extLst>
            <a:ext uri="{FF2B5EF4-FFF2-40B4-BE49-F238E27FC236}">
              <a16:creationId xmlns:a16="http://schemas.microsoft.com/office/drawing/2014/main" id="{00000000-0008-0000-0000-00001A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931" name="Picture 2">
          <a:extLst>
            <a:ext uri="{FF2B5EF4-FFF2-40B4-BE49-F238E27FC236}">
              <a16:creationId xmlns:a16="http://schemas.microsoft.com/office/drawing/2014/main" id="{00000000-0008-0000-0000-00001B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932" name="Picture 2">
          <a:extLst>
            <a:ext uri="{FF2B5EF4-FFF2-40B4-BE49-F238E27FC236}">
              <a16:creationId xmlns:a16="http://schemas.microsoft.com/office/drawing/2014/main" id="{00000000-0008-0000-0000-00001C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933" name="Picture 2">
          <a:extLst>
            <a:ext uri="{FF2B5EF4-FFF2-40B4-BE49-F238E27FC236}">
              <a16:creationId xmlns:a16="http://schemas.microsoft.com/office/drawing/2014/main" id="{00000000-0008-0000-0000-00001D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934" name="Picture 2">
          <a:extLst>
            <a:ext uri="{FF2B5EF4-FFF2-40B4-BE49-F238E27FC236}">
              <a16:creationId xmlns:a16="http://schemas.microsoft.com/office/drawing/2014/main" id="{00000000-0008-0000-0000-00001E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935" name="Picture 2">
          <a:extLst>
            <a:ext uri="{FF2B5EF4-FFF2-40B4-BE49-F238E27FC236}">
              <a16:creationId xmlns:a16="http://schemas.microsoft.com/office/drawing/2014/main" id="{00000000-0008-0000-0000-00001F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9525</xdr:rowOff>
    </xdr:to>
    <xdr:pic>
      <xdr:nvPicPr>
        <xdr:cNvPr id="155936" name="Picture 2">
          <a:extLst>
            <a:ext uri="{FF2B5EF4-FFF2-40B4-BE49-F238E27FC236}">
              <a16:creationId xmlns:a16="http://schemas.microsoft.com/office/drawing/2014/main" id="{00000000-0008-0000-0000-000020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9525</xdr:rowOff>
    </xdr:to>
    <xdr:pic>
      <xdr:nvPicPr>
        <xdr:cNvPr id="155937" name="Picture 2">
          <a:extLst>
            <a:ext uri="{FF2B5EF4-FFF2-40B4-BE49-F238E27FC236}">
              <a16:creationId xmlns:a16="http://schemas.microsoft.com/office/drawing/2014/main" id="{00000000-0008-0000-0000-000021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9525</xdr:rowOff>
    </xdr:to>
    <xdr:pic>
      <xdr:nvPicPr>
        <xdr:cNvPr id="155938" name="Picture 2">
          <a:extLst>
            <a:ext uri="{FF2B5EF4-FFF2-40B4-BE49-F238E27FC236}">
              <a16:creationId xmlns:a16="http://schemas.microsoft.com/office/drawing/2014/main" id="{00000000-0008-0000-0000-000022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9525</xdr:rowOff>
    </xdr:to>
    <xdr:pic>
      <xdr:nvPicPr>
        <xdr:cNvPr id="155939" name="Picture 2">
          <a:extLst>
            <a:ext uri="{FF2B5EF4-FFF2-40B4-BE49-F238E27FC236}">
              <a16:creationId xmlns:a16="http://schemas.microsoft.com/office/drawing/2014/main" id="{00000000-0008-0000-0000-000023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9525</xdr:rowOff>
    </xdr:to>
    <xdr:pic>
      <xdr:nvPicPr>
        <xdr:cNvPr id="155940" name="Picture 2">
          <a:extLst>
            <a:ext uri="{FF2B5EF4-FFF2-40B4-BE49-F238E27FC236}">
              <a16:creationId xmlns:a16="http://schemas.microsoft.com/office/drawing/2014/main" id="{00000000-0008-0000-0000-000024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9525</xdr:rowOff>
    </xdr:to>
    <xdr:pic>
      <xdr:nvPicPr>
        <xdr:cNvPr id="155941" name="Picture 2">
          <a:extLst>
            <a:ext uri="{FF2B5EF4-FFF2-40B4-BE49-F238E27FC236}">
              <a16:creationId xmlns:a16="http://schemas.microsoft.com/office/drawing/2014/main" id="{00000000-0008-0000-0000-000025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9525</xdr:rowOff>
    </xdr:to>
    <xdr:pic>
      <xdr:nvPicPr>
        <xdr:cNvPr id="155942" name="Picture 2">
          <a:extLst>
            <a:ext uri="{FF2B5EF4-FFF2-40B4-BE49-F238E27FC236}">
              <a16:creationId xmlns:a16="http://schemas.microsoft.com/office/drawing/2014/main" id="{00000000-0008-0000-0000-000026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9525</xdr:rowOff>
    </xdr:to>
    <xdr:pic>
      <xdr:nvPicPr>
        <xdr:cNvPr id="155943" name="Picture 2">
          <a:extLst>
            <a:ext uri="{FF2B5EF4-FFF2-40B4-BE49-F238E27FC236}">
              <a16:creationId xmlns:a16="http://schemas.microsoft.com/office/drawing/2014/main" id="{00000000-0008-0000-0000-000027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944" name="Picture 2">
          <a:extLst>
            <a:ext uri="{FF2B5EF4-FFF2-40B4-BE49-F238E27FC236}">
              <a16:creationId xmlns:a16="http://schemas.microsoft.com/office/drawing/2014/main" id="{00000000-0008-0000-0000-000028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945" name="Picture 2">
          <a:extLst>
            <a:ext uri="{FF2B5EF4-FFF2-40B4-BE49-F238E27FC236}">
              <a16:creationId xmlns:a16="http://schemas.microsoft.com/office/drawing/2014/main" id="{00000000-0008-0000-0000-000029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946" name="Picture 2">
          <a:extLst>
            <a:ext uri="{FF2B5EF4-FFF2-40B4-BE49-F238E27FC236}">
              <a16:creationId xmlns:a16="http://schemas.microsoft.com/office/drawing/2014/main" id="{00000000-0008-0000-0000-00002A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947" name="Picture 2">
          <a:extLst>
            <a:ext uri="{FF2B5EF4-FFF2-40B4-BE49-F238E27FC236}">
              <a16:creationId xmlns:a16="http://schemas.microsoft.com/office/drawing/2014/main" id="{00000000-0008-0000-0000-00002B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948" name="Picture 2">
          <a:extLst>
            <a:ext uri="{FF2B5EF4-FFF2-40B4-BE49-F238E27FC236}">
              <a16:creationId xmlns:a16="http://schemas.microsoft.com/office/drawing/2014/main" id="{00000000-0008-0000-0000-00002C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949" name="Picture 2">
          <a:extLst>
            <a:ext uri="{FF2B5EF4-FFF2-40B4-BE49-F238E27FC236}">
              <a16:creationId xmlns:a16="http://schemas.microsoft.com/office/drawing/2014/main" id="{00000000-0008-0000-0000-00002D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950" name="Picture 2">
          <a:extLst>
            <a:ext uri="{FF2B5EF4-FFF2-40B4-BE49-F238E27FC236}">
              <a16:creationId xmlns:a16="http://schemas.microsoft.com/office/drawing/2014/main" id="{00000000-0008-0000-0000-00002E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951" name="Picture 2">
          <a:extLst>
            <a:ext uri="{FF2B5EF4-FFF2-40B4-BE49-F238E27FC236}">
              <a16:creationId xmlns:a16="http://schemas.microsoft.com/office/drawing/2014/main" id="{00000000-0008-0000-0000-00002F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952" name="Picture 2">
          <a:extLst>
            <a:ext uri="{FF2B5EF4-FFF2-40B4-BE49-F238E27FC236}">
              <a16:creationId xmlns:a16="http://schemas.microsoft.com/office/drawing/2014/main" id="{00000000-0008-0000-0000-000030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953" name="Picture 2">
          <a:extLst>
            <a:ext uri="{FF2B5EF4-FFF2-40B4-BE49-F238E27FC236}">
              <a16:creationId xmlns:a16="http://schemas.microsoft.com/office/drawing/2014/main" id="{00000000-0008-0000-0000-000031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954" name="Picture 2">
          <a:extLst>
            <a:ext uri="{FF2B5EF4-FFF2-40B4-BE49-F238E27FC236}">
              <a16:creationId xmlns:a16="http://schemas.microsoft.com/office/drawing/2014/main" id="{00000000-0008-0000-0000-000032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955" name="Picture 2">
          <a:extLst>
            <a:ext uri="{FF2B5EF4-FFF2-40B4-BE49-F238E27FC236}">
              <a16:creationId xmlns:a16="http://schemas.microsoft.com/office/drawing/2014/main" id="{00000000-0008-0000-0000-000033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956" name="Picture 2">
          <a:extLst>
            <a:ext uri="{FF2B5EF4-FFF2-40B4-BE49-F238E27FC236}">
              <a16:creationId xmlns:a16="http://schemas.microsoft.com/office/drawing/2014/main" id="{00000000-0008-0000-0000-000034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957" name="Picture 2">
          <a:extLst>
            <a:ext uri="{FF2B5EF4-FFF2-40B4-BE49-F238E27FC236}">
              <a16:creationId xmlns:a16="http://schemas.microsoft.com/office/drawing/2014/main" id="{00000000-0008-0000-0000-000035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958" name="Picture 2">
          <a:extLst>
            <a:ext uri="{FF2B5EF4-FFF2-40B4-BE49-F238E27FC236}">
              <a16:creationId xmlns:a16="http://schemas.microsoft.com/office/drawing/2014/main" id="{00000000-0008-0000-0000-000036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959" name="Picture 2">
          <a:extLst>
            <a:ext uri="{FF2B5EF4-FFF2-40B4-BE49-F238E27FC236}">
              <a16:creationId xmlns:a16="http://schemas.microsoft.com/office/drawing/2014/main" id="{00000000-0008-0000-0000-000037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88246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847725</xdr:colOff>
      <xdr:row>4665</xdr:row>
      <xdr:rowOff>0</xdr:rowOff>
    </xdr:from>
    <xdr:to>
      <xdr:col>1</xdr:col>
      <xdr:colOff>847725</xdr:colOff>
      <xdr:row>4665</xdr:row>
      <xdr:rowOff>0</xdr:rowOff>
    </xdr:to>
    <xdr:pic>
      <xdr:nvPicPr>
        <xdr:cNvPr id="155960" name="Picture 1179" descr="Izrezak.JPG">
          <a:extLst>
            <a:ext uri="{FF2B5EF4-FFF2-40B4-BE49-F238E27FC236}">
              <a16:creationId xmlns:a16="http://schemas.microsoft.com/office/drawing/2014/main" id="{00000000-0008-0000-0000-0000386102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495425" y="151834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4678</xdr:row>
      <xdr:rowOff>114301</xdr:rowOff>
    </xdr:to>
    <xdr:pic>
      <xdr:nvPicPr>
        <xdr:cNvPr id="155961" name="Picture 2">
          <a:extLst>
            <a:ext uri="{FF2B5EF4-FFF2-40B4-BE49-F238E27FC236}">
              <a16:creationId xmlns:a16="http://schemas.microsoft.com/office/drawing/2014/main" id="{00000000-0008-0000-0000-000039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18342150"/>
          <a:ext cx="0" cy="3067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4678</xdr:row>
      <xdr:rowOff>114301</xdr:rowOff>
    </xdr:to>
    <xdr:pic>
      <xdr:nvPicPr>
        <xdr:cNvPr id="155962" name="Picture 2">
          <a:extLst>
            <a:ext uri="{FF2B5EF4-FFF2-40B4-BE49-F238E27FC236}">
              <a16:creationId xmlns:a16="http://schemas.microsoft.com/office/drawing/2014/main" id="{00000000-0008-0000-0000-00003A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18342150"/>
          <a:ext cx="0" cy="3067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4665</xdr:row>
      <xdr:rowOff>0</xdr:rowOff>
    </xdr:from>
    <xdr:to>
      <xdr:col>1</xdr:col>
      <xdr:colOff>1095375</xdr:colOff>
      <xdr:row>4679</xdr:row>
      <xdr:rowOff>47628</xdr:rowOff>
    </xdr:to>
    <xdr:pic>
      <xdr:nvPicPr>
        <xdr:cNvPr id="155963" name="Picture 3" descr="nealuce_parete">
          <a:extLst>
            <a:ext uri="{FF2B5EF4-FFF2-40B4-BE49-F238E27FC236}">
              <a16:creationId xmlns:a16="http://schemas.microsoft.com/office/drawing/2014/main" id="{00000000-0008-0000-0000-00003B61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43075" y="1518342150"/>
          <a:ext cx="0" cy="3162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4678</xdr:row>
      <xdr:rowOff>114301</xdr:rowOff>
    </xdr:to>
    <xdr:pic>
      <xdr:nvPicPr>
        <xdr:cNvPr id="155964" name="Picture 2">
          <a:extLst>
            <a:ext uri="{FF2B5EF4-FFF2-40B4-BE49-F238E27FC236}">
              <a16:creationId xmlns:a16="http://schemas.microsoft.com/office/drawing/2014/main" id="{00000000-0008-0000-0000-00003C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18342150"/>
          <a:ext cx="0" cy="3067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4665</xdr:row>
      <xdr:rowOff>0</xdr:rowOff>
    </xdr:from>
    <xdr:to>
      <xdr:col>1</xdr:col>
      <xdr:colOff>1095375</xdr:colOff>
      <xdr:row>4679</xdr:row>
      <xdr:rowOff>47628</xdr:rowOff>
    </xdr:to>
    <xdr:pic>
      <xdr:nvPicPr>
        <xdr:cNvPr id="155965" name="Picture 3" descr="nealuce_parete">
          <a:extLst>
            <a:ext uri="{FF2B5EF4-FFF2-40B4-BE49-F238E27FC236}">
              <a16:creationId xmlns:a16="http://schemas.microsoft.com/office/drawing/2014/main" id="{00000000-0008-0000-0000-00003D61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43075" y="1518342150"/>
          <a:ext cx="0" cy="3162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4678</xdr:row>
      <xdr:rowOff>114301</xdr:rowOff>
    </xdr:to>
    <xdr:pic>
      <xdr:nvPicPr>
        <xdr:cNvPr id="155966" name="Picture 2">
          <a:extLst>
            <a:ext uri="{FF2B5EF4-FFF2-40B4-BE49-F238E27FC236}">
              <a16:creationId xmlns:a16="http://schemas.microsoft.com/office/drawing/2014/main" id="{00000000-0008-0000-0000-00003E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18342150"/>
          <a:ext cx="0" cy="3067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4665</xdr:row>
      <xdr:rowOff>0</xdr:rowOff>
    </xdr:from>
    <xdr:to>
      <xdr:col>1</xdr:col>
      <xdr:colOff>1095375</xdr:colOff>
      <xdr:row>4679</xdr:row>
      <xdr:rowOff>47628</xdr:rowOff>
    </xdr:to>
    <xdr:pic>
      <xdr:nvPicPr>
        <xdr:cNvPr id="155967" name="Picture 3" descr="nealuce_parete">
          <a:extLst>
            <a:ext uri="{FF2B5EF4-FFF2-40B4-BE49-F238E27FC236}">
              <a16:creationId xmlns:a16="http://schemas.microsoft.com/office/drawing/2014/main" id="{00000000-0008-0000-0000-00003F61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43075" y="1518342150"/>
          <a:ext cx="0" cy="3162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4678</xdr:row>
      <xdr:rowOff>114301</xdr:rowOff>
    </xdr:to>
    <xdr:pic>
      <xdr:nvPicPr>
        <xdr:cNvPr id="155968" name="Picture 2">
          <a:extLst>
            <a:ext uri="{FF2B5EF4-FFF2-40B4-BE49-F238E27FC236}">
              <a16:creationId xmlns:a16="http://schemas.microsoft.com/office/drawing/2014/main" id="{00000000-0008-0000-0000-000040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18342150"/>
          <a:ext cx="0" cy="3067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4678</xdr:row>
      <xdr:rowOff>114301</xdr:rowOff>
    </xdr:to>
    <xdr:pic>
      <xdr:nvPicPr>
        <xdr:cNvPr id="155969" name="Picture 2">
          <a:extLst>
            <a:ext uri="{FF2B5EF4-FFF2-40B4-BE49-F238E27FC236}">
              <a16:creationId xmlns:a16="http://schemas.microsoft.com/office/drawing/2014/main" id="{00000000-0008-0000-0000-000041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18342150"/>
          <a:ext cx="0" cy="3067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4665</xdr:row>
      <xdr:rowOff>0</xdr:rowOff>
    </xdr:from>
    <xdr:to>
      <xdr:col>1</xdr:col>
      <xdr:colOff>1095375</xdr:colOff>
      <xdr:row>4679</xdr:row>
      <xdr:rowOff>47628</xdr:rowOff>
    </xdr:to>
    <xdr:pic>
      <xdr:nvPicPr>
        <xdr:cNvPr id="155970" name="Picture 3" descr="nealuce_parete">
          <a:extLst>
            <a:ext uri="{FF2B5EF4-FFF2-40B4-BE49-F238E27FC236}">
              <a16:creationId xmlns:a16="http://schemas.microsoft.com/office/drawing/2014/main" id="{00000000-0008-0000-0000-00004261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43075" y="1518342150"/>
          <a:ext cx="0" cy="3162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4678</xdr:row>
      <xdr:rowOff>114301</xdr:rowOff>
    </xdr:to>
    <xdr:pic>
      <xdr:nvPicPr>
        <xdr:cNvPr id="155971" name="Picture 2">
          <a:extLst>
            <a:ext uri="{FF2B5EF4-FFF2-40B4-BE49-F238E27FC236}">
              <a16:creationId xmlns:a16="http://schemas.microsoft.com/office/drawing/2014/main" id="{00000000-0008-0000-0000-000043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18342150"/>
          <a:ext cx="0" cy="3067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4665</xdr:row>
      <xdr:rowOff>0</xdr:rowOff>
    </xdr:from>
    <xdr:to>
      <xdr:col>1</xdr:col>
      <xdr:colOff>1095375</xdr:colOff>
      <xdr:row>4679</xdr:row>
      <xdr:rowOff>47628</xdr:rowOff>
    </xdr:to>
    <xdr:pic>
      <xdr:nvPicPr>
        <xdr:cNvPr id="155972" name="Picture 3" descr="nealuce_parete">
          <a:extLst>
            <a:ext uri="{FF2B5EF4-FFF2-40B4-BE49-F238E27FC236}">
              <a16:creationId xmlns:a16="http://schemas.microsoft.com/office/drawing/2014/main" id="{00000000-0008-0000-0000-00004461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43075" y="1518342150"/>
          <a:ext cx="0" cy="3162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4678</xdr:row>
      <xdr:rowOff>114301</xdr:rowOff>
    </xdr:to>
    <xdr:pic>
      <xdr:nvPicPr>
        <xdr:cNvPr id="155973" name="Picture 2">
          <a:extLst>
            <a:ext uri="{FF2B5EF4-FFF2-40B4-BE49-F238E27FC236}">
              <a16:creationId xmlns:a16="http://schemas.microsoft.com/office/drawing/2014/main" id="{00000000-0008-0000-0000-000045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18342150"/>
          <a:ext cx="0" cy="3067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4665</xdr:row>
      <xdr:rowOff>0</xdr:rowOff>
    </xdr:from>
    <xdr:to>
      <xdr:col>1</xdr:col>
      <xdr:colOff>1095375</xdr:colOff>
      <xdr:row>4679</xdr:row>
      <xdr:rowOff>47628</xdr:rowOff>
    </xdr:to>
    <xdr:pic>
      <xdr:nvPicPr>
        <xdr:cNvPr id="155974" name="Picture 3" descr="nealuce_parete">
          <a:extLst>
            <a:ext uri="{FF2B5EF4-FFF2-40B4-BE49-F238E27FC236}">
              <a16:creationId xmlns:a16="http://schemas.microsoft.com/office/drawing/2014/main" id="{00000000-0008-0000-0000-00004661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43075" y="1518342150"/>
          <a:ext cx="0" cy="3162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781050</xdr:colOff>
      <xdr:row>4665</xdr:row>
      <xdr:rowOff>0</xdr:rowOff>
    </xdr:from>
    <xdr:to>
      <xdr:col>1</xdr:col>
      <xdr:colOff>781050</xdr:colOff>
      <xdr:row>4665</xdr:row>
      <xdr:rowOff>0</xdr:rowOff>
    </xdr:to>
    <xdr:pic>
      <xdr:nvPicPr>
        <xdr:cNvPr id="155975" name="Picture 1">
          <a:extLst>
            <a:ext uri="{FF2B5EF4-FFF2-40B4-BE49-F238E27FC236}">
              <a16:creationId xmlns:a16="http://schemas.microsoft.com/office/drawing/2014/main" id="{00000000-0008-0000-0000-0000476102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28750" y="151834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976" name="Picture 82">
          <a:extLst>
            <a:ext uri="{FF2B5EF4-FFF2-40B4-BE49-F238E27FC236}">
              <a16:creationId xmlns:a16="http://schemas.microsoft.com/office/drawing/2014/main" id="{00000000-0008-0000-0000-000048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603257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977" name="Picture 85">
          <a:extLst>
            <a:ext uri="{FF2B5EF4-FFF2-40B4-BE49-F238E27FC236}">
              <a16:creationId xmlns:a16="http://schemas.microsoft.com/office/drawing/2014/main" id="{00000000-0008-0000-0000-000049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603257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978" name="Picture 76">
          <a:extLst>
            <a:ext uri="{FF2B5EF4-FFF2-40B4-BE49-F238E27FC236}">
              <a16:creationId xmlns:a16="http://schemas.microsoft.com/office/drawing/2014/main" id="{00000000-0008-0000-0000-00004A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603257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979" name="Picture 79">
          <a:extLst>
            <a:ext uri="{FF2B5EF4-FFF2-40B4-BE49-F238E27FC236}">
              <a16:creationId xmlns:a16="http://schemas.microsoft.com/office/drawing/2014/main" id="{00000000-0008-0000-0000-00004B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603257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781050</xdr:colOff>
      <xdr:row>4665</xdr:row>
      <xdr:rowOff>0</xdr:rowOff>
    </xdr:from>
    <xdr:to>
      <xdr:col>1</xdr:col>
      <xdr:colOff>781050</xdr:colOff>
      <xdr:row>4665</xdr:row>
      <xdr:rowOff>66675</xdr:rowOff>
    </xdr:to>
    <xdr:pic>
      <xdr:nvPicPr>
        <xdr:cNvPr id="155980" name="Picture 1">
          <a:extLst>
            <a:ext uri="{FF2B5EF4-FFF2-40B4-BE49-F238E27FC236}">
              <a16:creationId xmlns:a16="http://schemas.microsoft.com/office/drawing/2014/main" id="{00000000-0008-0000-0000-00004C6102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28750" y="16062864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781050</xdr:colOff>
      <xdr:row>4665</xdr:row>
      <xdr:rowOff>0</xdr:rowOff>
    </xdr:from>
    <xdr:to>
      <xdr:col>1</xdr:col>
      <xdr:colOff>781050</xdr:colOff>
      <xdr:row>4665</xdr:row>
      <xdr:rowOff>66675</xdr:rowOff>
    </xdr:to>
    <xdr:pic>
      <xdr:nvPicPr>
        <xdr:cNvPr id="155981" name="Picture 1">
          <a:extLst>
            <a:ext uri="{FF2B5EF4-FFF2-40B4-BE49-F238E27FC236}">
              <a16:creationId xmlns:a16="http://schemas.microsoft.com/office/drawing/2014/main" id="{00000000-0008-0000-0000-00004D6102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28750" y="16062864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781050</xdr:colOff>
      <xdr:row>4665</xdr:row>
      <xdr:rowOff>0</xdr:rowOff>
    </xdr:from>
    <xdr:to>
      <xdr:col>1</xdr:col>
      <xdr:colOff>781050</xdr:colOff>
      <xdr:row>4665</xdr:row>
      <xdr:rowOff>0</xdr:rowOff>
    </xdr:to>
    <xdr:pic>
      <xdr:nvPicPr>
        <xdr:cNvPr id="155982" name="Picture 1">
          <a:extLst>
            <a:ext uri="{FF2B5EF4-FFF2-40B4-BE49-F238E27FC236}">
              <a16:creationId xmlns:a16="http://schemas.microsoft.com/office/drawing/2014/main" id="{00000000-0008-0000-0000-00004E6102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28750" y="1603257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885825</xdr:colOff>
      <xdr:row>4665</xdr:row>
      <xdr:rowOff>0</xdr:rowOff>
    </xdr:from>
    <xdr:to>
      <xdr:col>1</xdr:col>
      <xdr:colOff>885825</xdr:colOff>
      <xdr:row>4665</xdr:row>
      <xdr:rowOff>0</xdr:rowOff>
    </xdr:to>
    <xdr:pic>
      <xdr:nvPicPr>
        <xdr:cNvPr id="155983" name="Picture 311" descr="kha.JPG">
          <a:extLst>
            <a:ext uri="{FF2B5EF4-FFF2-40B4-BE49-F238E27FC236}">
              <a16:creationId xmlns:a16="http://schemas.microsoft.com/office/drawing/2014/main" id="{00000000-0008-0000-0000-00004F6102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533525" y="1603257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984" name="Picture 82">
          <a:extLst>
            <a:ext uri="{FF2B5EF4-FFF2-40B4-BE49-F238E27FC236}">
              <a16:creationId xmlns:a16="http://schemas.microsoft.com/office/drawing/2014/main" id="{00000000-0008-0000-0000-000050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603257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985" name="Picture 85">
          <a:extLst>
            <a:ext uri="{FF2B5EF4-FFF2-40B4-BE49-F238E27FC236}">
              <a16:creationId xmlns:a16="http://schemas.microsoft.com/office/drawing/2014/main" id="{00000000-0008-0000-0000-000051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603257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986" name="Picture 76">
          <a:extLst>
            <a:ext uri="{FF2B5EF4-FFF2-40B4-BE49-F238E27FC236}">
              <a16:creationId xmlns:a16="http://schemas.microsoft.com/office/drawing/2014/main" id="{00000000-0008-0000-0000-000052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603257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987" name="Picture 79">
          <a:extLst>
            <a:ext uri="{FF2B5EF4-FFF2-40B4-BE49-F238E27FC236}">
              <a16:creationId xmlns:a16="http://schemas.microsoft.com/office/drawing/2014/main" id="{00000000-0008-0000-0000-000053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603257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988" name="Picture 82">
          <a:extLst>
            <a:ext uri="{FF2B5EF4-FFF2-40B4-BE49-F238E27FC236}">
              <a16:creationId xmlns:a16="http://schemas.microsoft.com/office/drawing/2014/main" id="{00000000-0008-0000-0000-000054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603257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989" name="Picture 85">
          <a:extLst>
            <a:ext uri="{FF2B5EF4-FFF2-40B4-BE49-F238E27FC236}">
              <a16:creationId xmlns:a16="http://schemas.microsoft.com/office/drawing/2014/main" id="{00000000-0008-0000-0000-000055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603257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990" name="Picture 76">
          <a:extLst>
            <a:ext uri="{FF2B5EF4-FFF2-40B4-BE49-F238E27FC236}">
              <a16:creationId xmlns:a16="http://schemas.microsoft.com/office/drawing/2014/main" id="{00000000-0008-0000-0000-000056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603257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991" name="Picture 79">
          <a:extLst>
            <a:ext uri="{FF2B5EF4-FFF2-40B4-BE49-F238E27FC236}">
              <a16:creationId xmlns:a16="http://schemas.microsoft.com/office/drawing/2014/main" id="{00000000-0008-0000-0000-000057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603257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781050</xdr:colOff>
      <xdr:row>4665</xdr:row>
      <xdr:rowOff>0</xdr:rowOff>
    </xdr:from>
    <xdr:to>
      <xdr:col>1</xdr:col>
      <xdr:colOff>781050</xdr:colOff>
      <xdr:row>4665</xdr:row>
      <xdr:rowOff>0</xdr:rowOff>
    </xdr:to>
    <xdr:pic>
      <xdr:nvPicPr>
        <xdr:cNvPr id="155992" name="Picture 1">
          <a:extLst>
            <a:ext uri="{FF2B5EF4-FFF2-40B4-BE49-F238E27FC236}">
              <a16:creationId xmlns:a16="http://schemas.microsoft.com/office/drawing/2014/main" id="{00000000-0008-0000-0000-0000586102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28750" y="1603257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993" name="Picture 82">
          <a:extLst>
            <a:ext uri="{FF2B5EF4-FFF2-40B4-BE49-F238E27FC236}">
              <a16:creationId xmlns:a16="http://schemas.microsoft.com/office/drawing/2014/main" id="{00000000-0008-0000-0000-000059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603257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994" name="Picture 85">
          <a:extLst>
            <a:ext uri="{FF2B5EF4-FFF2-40B4-BE49-F238E27FC236}">
              <a16:creationId xmlns:a16="http://schemas.microsoft.com/office/drawing/2014/main" id="{00000000-0008-0000-0000-00005A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603257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995" name="Picture 76">
          <a:extLst>
            <a:ext uri="{FF2B5EF4-FFF2-40B4-BE49-F238E27FC236}">
              <a16:creationId xmlns:a16="http://schemas.microsoft.com/office/drawing/2014/main" id="{00000000-0008-0000-0000-00005B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603257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996" name="Picture 79">
          <a:extLst>
            <a:ext uri="{FF2B5EF4-FFF2-40B4-BE49-F238E27FC236}">
              <a16:creationId xmlns:a16="http://schemas.microsoft.com/office/drawing/2014/main" id="{00000000-0008-0000-0000-00005C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603257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781050</xdr:colOff>
      <xdr:row>4665</xdr:row>
      <xdr:rowOff>0</xdr:rowOff>
    </xdr:from>
    <xdr:to>
      <xdr:col>1</xdr:col>
      <xdr:colOff>781050</xdr:colOff>
      <xdr:row>4665</xdr:row>
      <xdr:rowOff>57150</xdr:rowOff>
    </xdr:to>
    <xdr:pic>
      <xdr:nvPicPr>
        <xdr:cNvPr id="155997" name="Picture 1">
          <a:extLst>
            <a:ext uri="{FF2B5EF4-FFF2-40B4-BE49-F238E27FC236}">
              <a16:creationId xmlns:a16="http://schemas.microsoft.com/office/drawing/2014/main" id="{00000000-0008-0000-0000-00005D6102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28750" y="16062864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998" name="Picture 82">
          <a:extLst>
            <a:ext uri="{FF2B5EF4-FFF2-40B4-BE49-F238E27FC236}">
              <a16:creationId xmlns:a16="http://schemas.microsoft.com/office/drawing/2014/main" id="{00000000-0008-0000-0000-00005E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603257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5999" name="Picture 85">
          <a:extLst>
            <a:ext uri="{FF2B5EF4-FFF2-40B4-BE49-F238E27FC236}">
              <a16:creationId xmlns:a16="http://schemas.microsoft.com/office/drawing/2014/main" id="{00000000-0008-0000-0000-00005F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603257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6000" name="Picture 76">
          <a:extLst>
            <a:ext uri="{FF2B5EF4-FFF2-40B4-BE49-F238E27FC236}">
              <a16:creationId xmlns:a16="http://schemas.microsoft.com/office/drawing/2014/main" id="{00000000-0008-0000-0000-000060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603257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6001" name="Picture 79">
          <a:extLst>
            <a:ext uri="{FF2B5EF4-FFF2-40B4-BE49-F238E27FC236}">
              <a16:creationId xmlns:a16="http://schemas.microsoft.com/office/drawing/2014/main" id="{00000000-0008-0000-0000-000061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603257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781050</xdr:colOff>
      <xdr:row>4665</xdr:row>
      <xdr:rowOff>0</xdr:rowOff>
    </xdr:from>
    <xdr:to>
      <xdr:col>1</xdr:col>
      <xdr:colOff>781050</xdr:colOff>
      <xdr:row>4665</xdr:row>
      <xdr:rowOff>0</xdr:rowOff>
    </xdr:to>
    <xdr:pic>
      <xdr:nvPicPr>
        <xdr:cNvPr id="156002" name="Picture 1">
          <a:extLst>
            <a:ext uri="{FF2B5EF4-FFF2-40B4-BE49-F238E27FC236}">
              <a16:creationId xmlns:a16="http://schemas.microsoft.com/office/drawing/2014/main" id="{00000000-0008-0000-0000-0000626102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28750" y="1603257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838200</xdr:colOff>
      <xdr:row>4665</xdr:row>
      <xdr:rowOff>0</xdr:rowOff>
    </xdr:from>
    <xdr:to>
      <xdr:col>1</xdr:col>
      <xdr:colOff>838200</xdr:colOff>
      <xdr:row>4665</xdr:row>
      <xdr:rowOff>0</xdr:rowOff>
    </xdr:to>
    <xdr:pic>
      <xdr:nvPicPr>
        <xdr:cNvPr id="156003" name="Picture 3">
          <a:extLst>
            <a:ext uri="{FF2B5EF4-FFF2-40B4-BE49-F238E27FC236}">
              <a16:creationId xmlns:a16="http://schemas.microsoft.com/office/drawing/2014/main" id="{00000000-0008-0000-0000-000063610200}"/>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1485900" y="1603257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885825</xdr:colOff>
      <xdr:row>4665</xdr:row>
      <xdr:rowOff>0</xdr:rowOff>
    </xdr:from>
    <xdr:to>
      <xdr:col>1</xdr:col>
      <xdr:colOff>885825</xdr:colOff>
      <xdr:row>4665</xdr:row>
      <xdr:rowOff>0</xdr:rowOff>
    </xdr:to>
    <xdr:pic>
      <xdr:nvPicPr>
        <xdr:cNvPr id="156004" name="Picture 311" descr="kha.JPG">
          <a:extLst>
            <a:ext uri="{FF2B5EF4-FFF2-40B4-BE49-F238E27FC236}">
              <a16:creationId xmlns:a16="http://schemas.microsoft.com/office/drawing/2014/main" id="{00000000-0008-0000-0000-0000646102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533525" y="1603257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6005" name="Picture 82">
          <a:extLst>
            <a:ext uri="{FF2B5EF4-FFF2-40B4-BE49-F238E27FC236}">
              <a16:creationId xmlns:a16="http://schemas.microsoft.com/office/drawing/2014/main" id="{00000000-0008-0000-0000-000065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603257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6006" name="Picture 85">
          <a:extLst>
            <a:ext uri="{FF2B5EF4-FFF2-40B4-BE49-F238E27FC236}">
              <a16:creationId xmlns:a16="http://schemas.microsoft.com/office/drawing/2014/main" id="{00000000-0008-0000-0000-000066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603257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6007" name="Picture 76">
          <a:extLst>
            <a:ext uri="{FF2B5EF4-FFF2-40B4-BE49-F238E27FC236}">
              <a16:creationId xmlns:a16="http://schemas.microsoft.com/office/drawing/2014/main" id="{00000000-0008-0000-0000-000067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603257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6008" name="Picture 79">
          <a:extLst>
            <a:ext uri="{FF2B5EF4-FFF2-40B4-BE49-F238E27FC236}">
              <a16:creationId xmlns:a16="http://schemas.microsoft.com/office/drawing/2014/main" id="{00000000-0008-0000-0000-000068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603257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838200</xdr:colOff>
      <xdr:row>4665</xdr:row>
      <xdr:rowOff>0</xdr:rowOff>
    </xdr:from>
    <xdr:to>
      <xdr:col>1</xdr:col>
      <xdr:colOff>838200</xdr:colOff>
      <xdr:row>4665</xdr:row>
      <xdr:rowOff>0</xdr:rowOff>
    </xdr:to>
    <xdr:pic>
      <xdr:nvPicPr>
        <xdr:cNvPr id="156009" name="Picture 3">
          <a:extLst>
            <a:ext uri="{FF2B5EF4-FFF2-40B4-BE49-F238E27FC236}">
              <a16:creationId xmlns:a16="http://schemas.microsoft.com/office/drawing/2014/main" id="{00000000-0008-0000-0000-000069610200}"/>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1485900" y="1603257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6010" name="Picture 82">
          <a:extLst>
            <a:ext uri="{FF2B5EF4-FFF2-40B4-BE49-F238E27FC236}">
              <a16:creationId xmlns:a16="http://schemas.microsoft.com/office/drawing/2014/main" id="{00000000-0008-0000-0000-00006A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603257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6011" name="Picture 85">
          <a:extLst>
            <a:ext uri="{FF2B5EF4-FFF2-40B4-BE49-F238E27FC236}">
              <a16:creationId xmlns:a16="http://schemas.microsoft.com/office/drawing/2014/main" id="{00000000-0008-0000-0000-00006B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603257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6012" name="Picture 76">
          <a:extLst>
            <a:ext uri="{FF2B5EF4-FFF2-40B4-BE49-F238E27FC236}">
              <a16:creationId xmlns:a16="http://schemas.microsoft.com/office/drawing/2014/main" id="{00000000-0008-0000-0000-00006C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603257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6013" name="Picture 79">
          <a:extLst>
            <a:ext uri="{FF2B5EF4-FFF2-40B4-BE49-F238E27FC236}">
              <a16:creationId xmlns:a16="http://schemas.microsoft.com/office/drawing/2014/main" id="{00000000-0008-0000-0000-00006D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603257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781050</xdr:colOff>
      <xdr:row>4665</xdr:row>
      <xdr:rowOff>0</xdr:rowOff>
    </xdr:from>
    <xdr:to>
      <xdr:col>1</xdr:col>
      <xdr:colOff>781050</xdr:colOff>
      <xdr:row>4665</xdr:row>
      <xdr:rowOff>0</xdr:rowOff>
    </xdr:to>
    <xdr:pic>
      <xdr:nvPicPr>
        <xdr:cNvPr id="156014" name="Picture 1">
          <a:extLst>
            <a:ext uri="{FF2B5EF4-FFF2-40B4-BE49-F238E27FC236}">
              <a16:creationId xmlns:a16="http://schemas.microsoft.com/office/drawing/2014/main" id="{00000000-0008-0000-0000-00006E6102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28750" y="1603257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6015" name="Picture 2">
          <a:extLst>
            <a:ext uri="{FF2B5EF4-FFF2-40B4-BE49-F238E27FC236}">
              <a16:creationId xmlns:a16="http://schemas.microsoft.com/office/drawing/2014/main" id="{00000000-0008-0000-0000-00006F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1760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4665</xdr:row>
      <xdr:rowOff>0</xdr:rowOff>
    </xdr:from>
    <xdr:to>
      <xdr:col>1</xdr:col>
      <xdr:colOff>1095375</xdr:colOff>
      <xdr:row>4665</xdr:row>
      <xdr:rowOff>0</xdr:rowOff>
    </xdr:to>
    <xdr:pic>
      <xdr:nvPicPr>
        <xdr:cNvPr id="156016" name="Picture 3" descr="nealuce_parete">
          <a:extLst>
            <a:ext uri="{FF2B5EF4-FFF2-40B4-BE49-F238E27FC236}">
              <a16:creationId xmlns:a16="http://schemas.microsoft.com/office/drawing/2014/main" id="{00000000-0008-0000-0000-00007061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43075" y="151760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6017" name="Picture 2">
          <a:extLst>
            <a:ext uri="{FF2B5EF4-FFF2-40B4-BE49-F238E27FC236}">
              <a16:creationId xmlns:a16="http://schemas.microsoft.com/office/drawing/2014/main" id="{00000000-0008-0000-0000-000071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1760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4665</xdr:row>
      <xdr:rowOff>0</xdr:rowOff>
    </xdr:from>
    <xdr:to>
      <xdr:col>1</xdr:col>
      <xdr:colOff>1095375</xdr:colOff>
      <xdr:row>4665</xdr:row>
      <xdr:rowOff>0</xdr:rowOff>
    </xdr:to>
    <xdr:pic>
      <xdr:nvPicPr>
        <xdr:cNvPr id="156018" name="Picture 3" descr="nealuce_parete">
          <a:extLst>
            <a:ext uri="{FF2B5EF4-FFF2-40B4-BE49-F238E27FC236}">
              <a16:creationId xmlns:a16="http://schemas.microsoft.com/office/drawing/2014/main" id="{00000000-0008-0000-0000-00007261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43075" y="151760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6019" name="Picture 2">
          <a:extLst>
            <a:ext uri="{FF2B5EF4-FFF2-40B4-BE49-F238E27FC236}">
              <a16:creationId xmlns:a16="http://schemas.microsoft.com/office/drawing/2014/main" id="{00000000-0008-0000-0000-000073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1760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4665</xdr:row>
      <xdr:rowOff>0</xdr:rowOff>
    </xdr:from>
    <xdr:to>
      <xdr:col>1</xdr:col>
      <xdr:colOff>1095375</xdr:colOff>
      <xdr:row>4665</xdr:row>
      <xdr:rowOff>0</xdr:rowOff>
    </xdr:to>
    <xdr:pic>
      <xdr:nvPicPr>
        <xdr:cNvPr id="156020" name="Picture 3" descr="nealuce_parete">
          <a:extLst>
            <a:ext uri="{FF2B5EF4-FFF2-40B4-BE49-F238E27FC236}">
              <a16:creationId xmlns:a16="http://schemas.microsoft.com/office/drawing/2014/main" id="{00000000-0008-0000-0000-00007461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43075" y="151760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6021" name="Picture 2">
          <a:extLst>
            <a:ext uri="{FF2B5EF4-FFF2-40B4-BE49-F238E27FC236}">
              <a16:creationId xmlns:a16="http://schemas.microsoft.com/office/drawing/2014/main" id="{00000000-0008-0000-0000-000075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1760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6022" name="Picture 2">
          <a:extLst>
            <a:ext uri="{FF2B5EF4-FFF2-40B4-BE49-F238E27FC236}">
              <a16:creationId xmlns:a16="http://schemas.microsoft.com/office/drawing/2014/main" id="{00000000-0008-0000-0000-000076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1760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4665</xdr:row>
      <xdr:rowOff>0</xdr:rowOff>
    </xdr:from>
    <xdr:to>
      <xdr:col>1</xdr:col>
      <xdr:colOff>1095375</xdr:colOff>
      <xdr:row>4665</xdr:row>
      <xdr:rowOff>0</xdr:rowOff>
    </xdr:to>
    <xdr:pic>
      <xdr:nvPicPr>
        <xdr:cNvPr id="156023" name="Picture 3" descr="nealuce_parete">
          <a:extLst>
            <a:ext uri="{FF2B5EF4-FFF2-40B4-BE49-F238E27FC236}">
              <a16:creationId xmlns:a16="http://schemas.microsoft.com/office/drawing/2014/main" id="{00000000-0008-0000-0000-00007761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43075" y="151760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6024" name="Picture 2">
          <a:extLst>
            <a:ext uri="{FF2B5EF4-FFF2-40B4-BE49-F238E27FC236}">
              <a16:creationId xmlns:a16="http://schemas.microsoft.com/office/drawing/2014/main" id="{00000000-0008-0000-0000-000078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1760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4665</xdr:row>
      <xdr:rowOff>0</xdr:rowOff>
    </xdr:from>
    <xdr:to>
      <xdr:col>1</xdr:col>
      <xdr:colOff>1095375</xdr:colOff>
      <xdr:row>4665</xdr:row>
      <xdr:rowOff>0</xdr:rowOff>
    </xdr:to>
    <xdr:pic>
      <xdr:nvPicPr>
        <xdr:cNvPr id="156025" name="Picture 3" descr="nealuce_parete">
          <a:extLst>
            <a:ext uri="{FF2B5EF4-FFF2-40B4-BE49-F238E27FC236}">
              <a16:creationId xmlns:a16="http://schemas.microsoft.com/office/drawing/2014/main" id="{00000000-0008-0000-0000-00007961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43075" y="151760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6026" name="Picture 2">
          <a:extLst>
            <a:ext uri="{FF2B5EF4-FFF2-40B4-BE49-F238E27FC236}">
              <a16:creationId xmlns:a16="http://schemas.microsoft.com/office/drawing/2014/main" id="{00000000-0008-0000-0000-00007A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1760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4665</xdr:row>
      <xdr:rowOff>0</xdr:rowOff>
    </xdr:from>
    <xdr:to>
      <xdr:col>1</xdr:col>
      <xdr:colOff>1095375</xdr:colOff>
      <xdr:row>4665</xdr:row>
      <xdr:rowOff>0</xdr:rowOff>
    </xdr:to>
    <xdr:pic>
      <xdr:nvPicPr>
        <xdr:cNvPr id="156027" name="Picture 3" descr="nealuce_parete">
          <a:extLst>
            <a:ext uri="{FF2B5EF4-FFF2-40B4-BE49-F238E27FC236}">
              <a16:creationId xmlns:a16="http://schemas.microsoft.com/office/drawing/2014/main" id="{00000000-0008-0000-0000-00007B61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43075" y="151760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6028" name="Picture 2">
          <a:extLst>
            <a:ext uri="{FF2B5EF4-FFF2-40B4-BE49-F238E27FC236}">
              <a16:creationId xmlns:a16="http://schemas.microsoft.com/office/drawing/2014/main" id="{00000000-0008-0000-0000-00007C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1760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4665</xdr:row>
      <xdr:rowOff>0</xdr:rowOff>
    </xdr:from>
    <xdr:to>
      <xdr:col>1</xdr:col>
      <xdr:colOff>1095375</xdr:colOff>
      <xdr:row>4665</xdr:row>
      <xdr:rowOff>0</xdr:rowOff>
    </xdr:to>
    <xdr:pic>
      <xdr:nvPicPr>
        <xdr:cNvPr id="156029" name="Picture 3" descr="nealuce_parete">
          <a:extLst>
            <a:ext uri="{FF2B5EF4-FFF2-40B4-BE49-F238E27FC236}">
              <a16:creationId xmlns:a16="http://schemas.microsoft.com/office/drawing/2014/main" id="{00000000-0008-0000-0000-00007D61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43075" y="151760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6030" name="Picture 2">
          <a:extLst>
            <a:ext uri="{FF2B5EF4-FFF2-40B4-BE49-F238E27FC236}">
              <a16:creationId xmlns:a16="http://schemas.microsoft.com/office/drawing/2014/main" id="{00000000-0008-0000-0000-00007E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1760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4665</xdr:row>
      <xdr:rowOff>0</xdr:rowOff>
    </xdr:from>
    <xdr:to>
      <xdr:col>1</xdr:col>
      <xdr:colOff>1095375</xdr:colOff>
      <xdr:row>4665</xdr:row>
      <xdr:rowOff>0</xdr:rowOff>
    </xdr:to>
    <xdr:pic>
      <xdr:nvPicPr>
        <xdr:cNvPr id="156031" name="Picture 3" descr="nealuce_parete">
          <a:extLst>
            <a:ext uri="{FF2B5EF4-FFF2-40B4-BE49-F238E27FC236}">
              <a16:creationId xmlns:a16="http://schemas.microsoft.com/office/drawing/2014/main" id="{00000000-0008-0000-0000-00007F61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43075" y="151760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6032" name="Picture 2">
          <a:extLst>
            <a:ext uri="{FF2B5EF4-FFF2-40B4-BE49-F238E27FC236}">
              <a16:creationId xmlns:a16="http://schemas.microsoft.com/office/drawing/2014/main" id="{00000000-0008-0000-0000-000080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1760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4665</xdr:row>
      <xdr:rowOff>0</xdr:rowOff>
    </xdr:from>
    <xdr:to>
      <xdr:col>1</xdr:col>
      <xdr:colOff>1095375</xdr:colOff>
      <xdr:row>4665</xdr:row>
      <xdr:rowOff>0</xdr:rowOff>
    </xdr:to>
    <xdr:pic>
      <xdr:nvPicPr>
        <xdr:cNvPr id="156033" name="Picture 3" descr="nealuce_parete">
          <a:extLst>
            <a:ext uri="{FF2B5EF4-FFF2-40B4-BE49-F238E27FC236}">
              <a16:creationId xmlns:a16="http://schemas.microsoft.com/office/drawing/2014/main" id="{00000000-0008-0000-0000-00008161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43075" y="151760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1095375</xdr:colOff>
      <xdr:row>4665</xdr:row>
      <xdr:rowOff>0</xdr:rowOff>
    </xdr:from>
    <xdr:to>
      <xdr:col>1</xdr:col>
      <xdr:colOff>1095375</xdr:colOff>
      <xdr:row>4665</xdr:row>
      <xdr:rowOff>0</xdr:rowOff>
    </xdr:to>
    <xdr:pic>
      <xdr:nvPicPr>
        <xdr:cNvPr id="156034" name="Picture 3" descr="nealuce_parete">
          <a:extLst>
            <a:ext uri="{FF2B5EF4-FFF2-40B4-BE49-F238E27FC236}">
              <a16:creationId xmlns:a16="http://schemas.microsoft.com/office/drawing/2014/main" id="{00000000-0008-0000-0000-00008261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43075" y="151760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695325</xdr:colOff>
      <xdr:row>4665</xdr:row>
      <xdr:rowOff>0</xdr:rowOff>
    </xdr:from>
    <xdr:to>
      <xdr:col>1</xdr:col>
      <xdr:colOff>695325</xdr:colOff>
      <xdr:row>4666</xdr:row>
      <xdr:rowOff>19051</xdr:rowOff>
    </xdr:to>
    <xdr:pic>
      <xdr:nvPicPr>
        <xdr:cNvPr id="156035" name="Picture 218" descr="Izrezak.JPG">
          <a:extLst>
            <a:ext uri="{FF2B5EF4-FFF2-40B4-BE49-F238E27FC236}">
              <a16:creationId xmlns:a16="http://schemas.microsoft.com/office/drawing/2014/main" id="{00000000-0008-0000-0000-0000836102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343025" y="152523825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695325</xdr:colOff>
      <xdr:row>4665</xdr:row>
      <xdr:rowOff>0</xdr:rowOff>
    </xdr:from>
    <xdr:to>
      <xdr:col>1</xdr:col>
      <xdr:colOff>695325</xdr:colOff>
      <xdr:row>4665</xdr:row>
      <xdr:rowOff>9525</xdr:rowOff>
    </xdr:to>
    <xdr:pic>
      <xdr:nvPicPr>
        <xdr:cNvPr id="156036" name="Picture 218" descr="Izrezak.JPG">
          <a:extLst>
            <a:ext uri="{FF2B5EF4-FFF2-40B4-BE49-F238E27FC236}">
              <a16:creationId xmlns:a16="http://schemas.microsoft.com/office/drawing/2014/main" id="{00000000-0008-0000-0000-0000846102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343025" y="15860649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695325</xdr:colOff>
      <xdr:row>4665</xdr:row>
      <xdr:rowOff>0</xdr:rowOff>
    </xdr:from>
    <xdr:to>
      <xdr:col>1</xdr:col>
      <xdr:colOff>695325</xdr:colOff>
      <xdr:row>4665</xdr:row>
      <xdr:rowOff>9525</xdr:rowOff>
    </xdr:to>
    <xdr:pic>
      <xdr:nvPicPr>
        <xdr:cNvPr id="156037" name="Picture 218" descr="Izrezak.JPG">
          <a:extLst>
            <a:ext uri="{FF2B5EF4-FFF2-40B4-BE49-F238E27FC236}">
              <a16:creationId xmlns:a16="http://schemas.microsoft.com/office/drawing/2014/main" id="{00000000-0008-0000-0000-0000856102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343025" y="15860649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6038" name="Picture 2">
          <a:extLst>
            <a:ext uri="{FF2B5EF4-FFF2-40B4-BE49-F238E27FC236}">
              <a16:creationId xmlns:a16="http://schemas.microsoft.com/office/drawing/2014/main" id="{00000000-0008-0000-0000-000086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4665</xdr:row>
      <xdr:rowOff>0</xdr:rowOff>
    </xdr:from>
    <xdr:to>
      <xdr:col>1</xdr:col>
      <xdr:colOff>1095375</xdr:colOff>
      <xdr:row>4665</xdr:row>
      <xdr:rowOff>0</xdr:rowOff>
    </xdr:to>
    <xdr:pic>
      <xdr:nvPicPr>
        <xdr:cNvPr id="156039" name="Picture 3" descr="nealuce_parete">
          <a:extLst>
            <a:ext uri="{FF2B5EF4-FFF2-40B4-BE49-F238E27FC236}">
              <a16:creationId xmlns:a16="http://schemas.microsoft.com/office/drawing/2014/main" id="{00000000-0008-0000-0000-00008761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4307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6040" name="Picture 2">
          <a:extLst>
            <a:ext uri="{FF2B5EF4-FFF2-40B4-BE49-F238E27FC236}">
              <a16:creationId xmlns:a16="http://schemas.microsoft.com/office/drawing/2014/main" id="{00000000-0008-0000-0000-000088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4665</xdr:row>
      <xdr:rowOff>0</xdr:rowOff>
    </xdr:from>
    <xdr:to>
      <xdr:col>1</xdr:col>
      <xdr:colOff>1095375</xdr:colOff>
      <xdr:row>4665</xdr:row>
      <xdr:rowOff>0</xdr:rowOff>
    </xdr:to>
    <xdr:pic>
      <xdr:nvPicPr>
        <xdr:cNvPr id="156041" name="Picture 3" descr="nealuce_parete">
          <a:extLst>
            <a:ext uri="{FF2B5EF4-FFF2-40B4-BE49-F238E27FC236}">
              <a16:creationId xmlns:a16="http://schemas.microsoft.com/office/drawing/2014/main" id="{00000000-0008-0000-0000-00008961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4307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6042" name="Picture 2">
          <a:extLst>
            <a:ext uri="{FF2B5EF4-FFF2-40B4-BE49-F238E27FC236}">
              <a16:creationId xmlns:a16="http://schemas.microsoft.com/office/drawing/2014/main" id="{00000000-0008-0000-0000-00008A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4665</xdr:row>
      <xdr:rowOff>0</xdr:rowOff>
    </xdr:from>
    <xdr:to>
      <xdr:col>1</xdr:col>
      <xdr:colOff>1095375</xdr:colOff>
      <xdr:row>4665</xdr:row>
      <xdr:rowOff>0</xdr:rowOff>
    </xdr:to>
    <xdr:pic>
      <xdr:nvPicPr>
        <xdr:cNvPr id="156043" name="Picture 3" descr="nealuce_parete">
          <a:extLst>
            <a:ext uri="{FF2B5EF4-FFF2-40B4-BE49-F238E27FC236}">
              <a16:creationId xmlns:a16="http://schemas.microsoft.com/office/drawing/2014/main" id="{00000000-0008-0000-0000-00008B61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4307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6044" name="Picture 2">
          <a:extLst>
            <a:ext uri="{FF2B5EF4-FFF2-40B4-BE49-F238E27FC236}">
              <a16:creationId xmlns:a16="http://schemas.microsoft.com/office/drawing/2014/main" id="{00000000-0008-0000-0000-00008C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6045" name="Picture 2">
          <a:extLst>
            <a:ext uri="{FF2B5EF4-FFF2-40B4-BE49-F238E27FC236}">
              <a16:creationId xmlns:a16="http://schemas.microsoft.com/office/drawing/2014/main" id="{00000000-0008-0000-0000-00008D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4665</xdr:row>
      <xdr:rowOff>0</xdr:rowOff>
    </xdr:from>
    <xdr:to>
      <xdr:col>1</xdr:col>
      <xdr:colOff>1095375</xdr:colOff>
      <xdr:row>4665</xdr:row>
      <xdr:rowOff>0</xdr:rowOff>
    </xdr:to>
    <xdr:pic>
      <xdr:nvPicPr>
        <xdr:cNvPr id="156046" name="Picture 3" descr="nealuce_parete">
          <a:extLst>
            <a:ext uri="{FF2B5EF4-FFF2-40B4-BE49-F238E27FC236}">
              <a16:creationId xmlns:a16="http://schemas.microsoft.com/office/drawing/2014/main" id="{00000000-0008-0000-0000-00008E61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4307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6047" name="Picture 2">
          <a:extLst>
            <a:ext uri="{FF2B5EF4-FFF2-40B4-BE49-F238E27FC236}">
              <a16:creationId xmlns:a16="http://schemas.microsoft.com/office/drawing/2014/main" id="{00000000-0008-0000-0000-00008F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4665</xdr:row>
      <xdr:rowOff>0</xdr:rowOff>
    </xdr:from>
    <xdr:to>
      <xdr:col>1</xdr:col>
      <xdr:colOff>1095375</xdr:colOff>
      <xdr:row>4665</xdr:row>
      <xdr:rowOff>0</xdr:rowOff>
    </xdr:to>
    <xdr:pic>
      <xdr:nvPicPr>
        <xdr:cNvPr id="156048" name="Picture 3" descr="nealuce_parete">
          <a:extLst>
            <a:ext uri="{FF2B5EF4-FFF2-40B4-BE49-F238E27FC236}">
              <a16:creationId xmlns:a16="http://schemas.microsoft.com/office/drawing/2014/main" id="{00000000-0008-0000-0000-00009061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4307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6049" name="Picture 2">
          <a:extLst>
            <a:ext uri="{FF2B5EF4-FFF2-40B4-BE49-F238E27FC236}">
              <a16:creationId xmlns:a16="http://schemas.microsoft.com/office/drawing/2014/main" id="{00000000-0008-0000-0000-000091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4665</xdr:row>
      <xdr:rowOff>0</xdr:rowOff>
    </xdr:from>
    <xdr:to>
      <xdr:col>1</xdr:col>
      <xdr:colOff>1095375</xdr:colOff>
      <xdr:row>4665</xdr:row>
      <xdr:rowOff>0</xdr:rowOff>
    </xdr:to>
    <xdr:pic>
      <xdr:nvPicPr>
        <xdr:cNvPr id="156050" name="Picture 3" descr="nealuce_parete">
          <a:extLst>
            <a:ext uri="{FF2B5EF4-FFF2-40B4-BE49-F238E27FC236}">
              <a16:creationId xmlns:a16="http://schemas.microsoft.com/office/drawing/2014/main" id="{00000000-0008-0000-0000-00009261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4307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6051" name="Picture 2">
          <a:extLst>
            <a:ext uri="{FF2B5EF4-FFF2-40B4-BE49-F238E27FC236}">
              <a16:creationId xmlns:a16="http://schemas.microsoft.com/office/drawing/2014/main" id="{00000000-0008-0000-0000-000093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4665</xdr:row>
      <xdr:rowOff>0</xdr:rowOff>
    </xdr:from>
    <xdr:to>
      <xdr:col>1</xdr:col>
      <xdr:colOff>1095375</xdr:colOff>
      <xdr:row>4665</xdr:row>
      <xdr:rowOff>0</xdr:rowOff>
    </xdr:to>
    <xdr:pic>
      <xdr:nvPicPr>
        <xdr:cNvPr id="156052" name="Picture 3" descr="nealuce_parete">
          <a:extLst>
            <a:ext uri="{FF2B5EF4-FFF2-40B4-BE49-F238E27FC236}">
              <a16:creationId xmlns:a16="http://schemas.microsoft.com/office/drawing/2014/main" id="{00000000-0008-0000-0000-00009461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4307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781050</xdr:colOff>
      <xdr:row>4665</xdr:row>
      <xdr:rowOff>0</xdr:rowOff>
    </xdr:from>
    <xdr:to>
      <xdr:col>1</xdr:col>
      <xdr:colOff>781050</xdr:colOff>
      <xdr:row>4665</xdr:row>
      <xdr:rowOff>0</xdr:rowOff>
    </xdr:to>
    <xdr:pic>
      <xdr:nvPicPr>
        <xdr:cNvPr id="156053" name="Picture 1">
          <a:extLst>
            <a:ext uri="{FF2B5EF4-FFF2-40B4-BE49-F238E27FC236}">
              <a16:creationId xmlns:a16="http://schemas.microsoft.com/office/drawing/2014/main" id="{00000000-0008-0000-0000-0000956102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28750"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647700</xdr:colOff>
      <xdr:row>4665</xdr:row>
      <xdr:rowOff>0</xdr:rowOff>
    </xdr:from>
    <xdr:to>
      <xdr:col>1</xdr:col>
      <xdr:colOff>647700</xdr:colOff>
      <xdr:row>4665</xdr:row>
      <xdr:rowOff>0</xdr:rowOff>
    </xdr:to>
    <xdr:pic>
      <xdr:nvPicPr>
        <xdr:cNvPr id="156054" name="Picture 27" descr="Izrezak.JPG">
          <a:extLst>
            <a:ext uri="{FF2B5EF4-FFF2-40B4-BE49-F238E27FC236}">
              <a16:creationId xmlns:a16="http://schemas.microsoft.com/office/drawing/2014/main" id="{00000000-0008-0000-0000-0000966102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95400"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6055" name="Picture 2">
          <a:extLst>
            <a:ext uri="{FF2B5EF4-FFF2-40B4-BE49-F238E27FC236}">
              <a16:creationId xmlns:a16="http://schemas.microsoft.com/office/drawing/2014/main" id="{00000000-0008-0000-0000-000097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4665</xdr:row>
      <xdr:rowOff>0</xdr:rowOff>
    </xdr:from>
    <xdr:to>
      <xdr:col>1</xdr:col>
      <xdr:colOff>1095375</xdr:colOff>
      <xdr:row>4665</xdr:row>
      <xdr:rowOff>0</xdr:rowOff>
    </xdr:to>
    <xdr:pic>
      <xdr:nvPicPr>
        <xdr:cNvPr id="156056" name="Picture 3" descr="nealuce_parete">
          <a:extLst>
            <a:ext uri="{FF2B5EF4-FFF2-40B4-BE49-F238E27FC236}">
              <a16:creationId xmlns:a16="http://schemas.microsoft.com/office/drawing/2014/main" id="{00000000-0008-0000-0000-00009861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4307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6057" name="Picture 2">
          <a:extLst>
            <a:ext uri="{FF2B5EF4-FFF2-40B4-BE49-F238E27FC236}">
              <a16:creationId xmlns:a16="http://schemas.microsoft.com/office/drawing/2014/main" id="{00000000-0008-0000-0000-000099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4665</xdr:row>
      <xdr:rowOff>0</xdr:rowOff>
    </xdr:from>
    <xdr:to>
      <xdr:col>1</xdr:col>
      <xdr:colOff>1095375</xdr:colOff>
      <xdr:row>4665</xdr:row>
      <xdr:rowOff>0</xdr:rowOff>
    </xdr:to>
    <xdr:pic>
      <xdr:nvPicPr>
        <xdr:cNvPr id="156058" name="Picture 3" descr="nealuce_parete">
          <a:extLst>
            <a:ext uri="{FF2B5EF4-FFF2-40B4-BE49-F238E27FC236}">
              <a16:creationId xmlns:a16="http://schemas.microsoft.com/office/drawing/2014/main" id="{00000000-0008-0000-0000-00009A61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4307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6059" name="Picture 2">
          <a:extLst>
            <a:ext uri="{FF2B5EF4-FFF2-40B4-BE49-F238E27FC236}">
              <a16:creationId xmlns:a16="http://schemas.microsoft.com/office/drawing/2014/main" id="{00000000-0008-0000-0000-00009B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4665</xdr:row>
      <xdr:rowOff>0</xdr:rowOff>
    </xdr:from>
    <xdr:to>
      <xdr:col>1</xdr:col>
      <xdr:colOff>1095375</xdr:colOff>
      <xdr:row>4665</xdr:row>
      <xdr:rowOff>0</xdr:rowOff>
    </xdr:to>
    <xdr:pic>
      <xdr:nvPicPr>
        <xdr:cNvPr id="156060" name="Picture 3" descr="nealuce_parete">
          <a:extLst>
            <a:ext uri="{FF2B5EF4-FFF2-40B4-BE49-F238E27FC236}">
              <a16:creationId xmlns:a16="http://schemas.microsoft.com/office/drawing/2014/main" id="{00000000-0008-0000-0000-00009C61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4307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6061" name="Picture 2">
          <a:extLst>
            <a:ext uri="{FF2B5EF4-FFF2-40B4-BE49-F238E27FC236}">
              <a16:creationId xmlns:a16="http://schemas.microsoft.com/office/drawing/2014/main" id="{00000000-0008-0000-0000-00009D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6062" name="Picture 2">
          <a:extLst>
            <a:ext uri="{FF2B5EF4-FFF2-40B4-BE49-F238E27FC236}">
              <a16:creationId xmlns:a16="http://schemas.microsoft.com/office/drawing/2014/main" id="{00000000-0008-0000-0000-00009E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4665</xdr:row>
      <xdr:rowOff>0</xdr:rowOff>
    </xdr:from>
    <xdr:to>
      <xdr:col>1</xdr:col>
      <xdr:colOff>1095375</xdr:colOff>
      <xdr:row>4665</xdr:row>
      <xdr:rowOff>0</xdr:rowOff>
    </xdr:to>
    <xdr:pic>
      <xdr:nvPicPr>
        <xdr:cNvPr id="156063" name="Picture 3" descr="nealuce_parete">
          <a:extLst>
            <a:ext uri="{FF2B5EF4-FFF2-40B4-BE49-F238E27FC236}">
              <a16:creationId xmlns:a16="http://schemas.microsoft.com/office/drawing/2014/main" id="{00000000-0008-0000-0000-00009F61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4307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6064" name="Picture 2">
          <a:extLst>
            <a:ext uri="{FF2B5EF4-FFF2-40B4-BE49-F238E27FC236}">
              <a16:creationId xmlns:a16="http://schemas.microsoft.com/office/drawing/2014/main" id="{00000000-0008-0000-0000-0000A0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4665</xdr:row>
      <xdr:rowOff>0</xdr:rowOff>
    </xdr:from>
    <xdr:to>
      <xdr:col>1</xdr:col>
      <xdr:colOff>1095375</xdr:colOff>
      <xdr:row>4665</xdr:row>
      <xdr:rowOff>0</xdr:rowOff>
    </xdr:to>
    <xdr:pic>
      <xdr:nvPicPr>
        <xdr:cNvPr id="156065" name="Picture 3" descr="nealuce_parete">
          <a:extLst>
            <a:ext uri="{FF2B5EF4-FFF2-40B4-BE49-F238E27FC236}">
              <a16:creationId xmlns:a16="http://schemas.microsoft.com/office/drawing/2014/main" id="{00000000-0008-0000-0000-0000A161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4307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6066" name="Picture 2">
          <a:extLst>
            <a:ext uri="{FF2B5EF4-FFF2-40B4-BE49-F238E27FC236}">
              <a16:creationId xmlns:a16="http://schemas.microsoft.com/office/drawing/2014/main" id="{00000000-0008-0000-0000-0000A2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4665</xdr:row>
      <xdr:rowOff>0</xdr:rowOff>
    </xdr:from>
    <xdr:to>
      <xdr:col>1</xdr:col>
      <xdr:colOff>1095375</xdr:colOff>
      <xdr:row>4665</xdr:row>
      <xdr:rowOff>0</xdr:rowOff>
    </xdr:to>
    <xdr:pic>
      <xdr:nvPicPr>
        <xdr:cNvPr id="156067" name="Picture 3" descr="nealuce_parete">
          <a:extLst>
            <a:ext uri="{FF2B5EF4-FFF2-40B4-BE49-F238E27FC236}">
              <a16:creationId xmlns:a16="http://schemas.microsoft.com/office/drawing/2014/main" id="{00000000-0008-0000-0000-0000A361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4307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6068" name="Picture 2">
          <a:extLst>
            <a:ext uri="{FF2B5EF4-FFF2-40B4-BE49-F238E27FC236}">
              <a16:creationId xmlns:a16="http://schemas.microsoft.com/office/drawing/2014/main" id="{00000000-0008-0000-0000-0000A4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4665</xdr:row>
      <xdr:rowOff>0</xdr:rowOff>
    </xdr:from>
    <xdr:to>
      <xdr:col>1</xdr:col>
      <xdr:colOff>1095375</xdr:colOff>
      <xdr:row>4665</xdr:row>
      <xdr:rowOff>0</xdr:rowOff>
    </xdr:to>
    <xdr:pic>
      <xdr:nvPicPr>
        <xdr:cNvPr id="156069" name="Picture 3" descr="nealuce_parete">
          <a:extLst>
            <a:ext uri="{FF2B5EF4-FFF2-40B4-BE49-F238E27FC236}">
              <a16:creationId xmlns:a16="http://schemas.microsoft.com/office/drawing/2014/main" id="{00000000-0008-0000-0000-0000A561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4307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6070" name="Picture 2">
          <a:extLst>
            <a:ext uri="{FF2B5EF4-FFF2-40B4-BE49-F238E27FC236}">
              <a16:creationId xmlns:a16="http://schemas.microsoft.com/office/drawing/2014/main" id="{00000000-0008-0000-0000-0000A6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4665</xdr:row>
      <xdr:rowOff>0</xdr:rowOff>
    </xdr:from>
    <xdr:to>
      <xdr:col>1</xdr:col>
      <xdr:colOff>1095375</xdr:colOff>
      <xdr:row>4665</xdr:row>
      <xdr:rowOff>0</xdr:rowOff>
    </xdr:to>
    <xdr:pic>
      <xdr:nvPicPr>
        <xdr:cNvPr id="156071" name="Picture 3" descr="nealuce_parete">
          <a:extLst>
            <a:ext uri="{FF2B5EF4-FFF2-40B4-BE49-F238E27FC236}">
              <a16:creationId xmlns:a16="http://schemas.microsoft.com/office/drawing/2014/main" id="{00000000-0008-0000-0000-0000A761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4307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6072" name="Picture 2">
          <a:extLst>
            <a:ext uri="{FF2B5EF4-FFF2-40B4-BE49-F238E27FC236}">
              <a16:creationId xmlns:a16="http://schemas.microsoft.com/office/drawing/2014/main" id="{00000000-0008-0000-0000-0000A8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4665</xdr:row>
      <xdr:rowOff>0</xdr:rowOff>
    </xdr:from>
    <xdr:to>
      <xdr:col>1</xdr:col>
      <xdr:colOff>1095375</xdr:colOff>
      <xdr:row>4665</xdr:row>
      <xdr:rowOff>0</xdr:rowOff>
    </xdr:to>
    <xdr:pic>
      <xdr:nvPicPr>
        <xdr:cNvPr id="156073" name="Picture 3" descr="nealuce_parete">
          <a:extLst>
            <a:ext uri="{FF2B5EF4-FFF2-40B4-BE49-F238E27FC236}">
              <a16:creationId xmlns:a16="http://schemas.microsoft.com/office/drawing/2014/main" id="{00000000-0008-0000-0000-0000A961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4307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6074" name="Picture 2">
          <a:extLst>
            <a:ext uri="{FF2B5EF4-FFF2-40B4-BE49-F238E27FC236}">
              <a16:creationId xmlns:a16="http://schemas.microsoft.com/office/drawing/2014/main" id="{00000000-0008-0000-0000-0000AA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4665</xdr:row>
      <xdr:rowOff>0</xdr:rowOff>
    </xdr:from>
    <xdr:to>
      <xdr:col>1</xdr:col>
      <xdr:colOff>1095375</xdr:colOff>
      <xdr:row>4665</xdr:row>
      <xdr:rowOff>0</xdr:rowOff>
    </xdr:to>
    <xdr:pic>
      <xdr:nvPicPr>
        <xdr:cNvPr id="156075" name="Picture 3" descr="nealuce_parete">
          <a:extLst>
            <a:ext uri="{FF2B5EF4-FFF2-40B4-BE49-F238E27FC236}">
              <a16:creationId xmlns:a16="http://schemas.microsoft.com/office/drawing/2014/main" id="{00000000-0008-0000-0000-0000AB61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4307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6076" name="Picture 2">
          <a:extLst>
            <a:ext uri="{FF2B5EF4-FFF2-40B4-BE49-F238E27FC236}">
              <a16:creationId xmlns:a16="http://schemas.microsoft.com/office/drawing/2014/main" id="{00000000-0008-0000-0000-0000AC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6077" name="Picture 2">
          <a:extLst>
            <a:ext uri="{FF2B5EF4-FFF2-40B4-BE49-F238E27FC236}">
              <a16:creationId xmlns:a16="http://schemas.microsoft.com/office/drawing/2014/main" id="{00000000-0008-0000-0000-0000AD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4665</xdr:row>
      <xdr:rowOff>0</xdr:rowOff>
    </xdr:from>
    <xdr:to>
      <xdr:col>1</xdr:col>
      <xdr:colOff>1095375</xdr:colOff>
      <xdr:row>4665</xdr:row>
      <xdr:rowOff>0</xdr:rowOff>
    </xdr:to>
    <xdr:pic>
      <xdr:nvPicPr>
        <xdr:cNvPr id="156078" name="Picture 3" descr="nealuce_parete">
          <a:extLst>
            <a:ext uri="{FF2B5EF4-FFF2-40B4-BE49-F238E27FC236}">
              <a16:creationId xmlns:a16="http://schemas.microsoft.com/office/drawing/2014/main" id="{00000000-0008-0000-0000-0000AE61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4307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6079" name="Picture 2">
          <a:extLst>
            <a:ext uri="{FF2B5EF4-FFF2-40B4-BE49-F238E27FC236}">
              <a16:creationId xmlns:a16="http://schemas.microsoft.com/office/drawing/2014/main" id="{00000000-0008-0000-0000-0000AF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4665</xdr:row>
      <xdr:rowOff>0</xdr:rowOff>
    </xdr:from>
    <xdr:to>
      <xdr:col>1</xdr:col>
      <xdr:colOff>1095375</xdr:colOff>
      <xdr:row>4665</xdr:row>
      <xdr:rowOff>0</xdr:rowOff>
    </xdr:to>
    <xdr:pic>
      <xdr:nvPicPr>
        <xdr:cNvPr id="156080" name="Picture 3" descr="nealuce_parete">
          <a:extLst>
            <a:ext uri="{FF2B5EF4-FFF2-40B4-BE49-F238E27FC236}">
              <a16:creationId xmlns:a16="http://schemas.microsoft.com/office/drawing/2014/main" id="{00000000-0008-0000-0000-0000B061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4307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6081" name="Picture 2">
          <a:extLst>
            <a:ext uri="{FF2B5EF4-FFF2-40B4-BE49-F238E27FC236}">
              <a16:creationId xmlns:a16="http://schemas.microsoft.com/office/drawing/2014/main" id="{00000000-0008-0000-0000-0000B1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4665</xdr:row>
      <xdr:rowOff>0</xdr:rowOff>
    </xdr:from>
    <xdr:to>
      <xdr:col>1</xdr:col>
      <xdr:colOff>1095375</xdr:colOff>
      <xdr:row>4665</xdr:row>
      <xdr:rowOff>0</xdr:rowOff>
    </xdr:to>
    <xdr:pic>
      <xdr:nvPicPr>
        <xdr:cNvPr id="156082" name="Picture 3" descr="nealuce_parete">
          <a:extLst>
            <a:ext uri="{FF2B5EF4-FFF2-40B4-BE49-F238E27FC236}">
              <a16:creationId xmlns:a16="http://schemas.microsoft.com/office/drawing/2014/main" id="{00000000-0008-0000-0000-0000B261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4307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6083" name="Picture 2">
          <a:extLst>
            <a:ext uri="{FF2B5EF4-FFF2-40B4-BE49-F238E27FC236}">
              <a16:creationId xmlns:a16="http://schemas.microsoft.com/office/drawing/2014/main" id="{00000000-0008-0000-0000-0000B3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4665</xdr:row>
      <xdr:rowOff>0</xdr:rowOff>
    </xdr:from>
    <xdr:to>
      <xdr:col>1</xdr:col>
      <xdr:colOff>1095375</xdr:colOff>
      <xdr:row>4665</xdr:row>
      <xdr:rowOff>0</xdr:rowOff>
    </xdr:to>
    <xdr:pic>
      <xdr:nvPicPr>
        <xdr:cNvPr id="156084" name="Picture 3" descr="nealuce_parete">
          <a:extLst>
            <a:ext uri="{FF2B5EF4-FFF2-40B4-BE49-F238E27FC236}">
              <a16:creationId xmlns:a16="http://schemas.microsoft.com/office/drawing/2014/main" id="{00000000-0008-0000-0000-0000B461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4307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6085" name="Picture 2">
          <a:extLst>
            <a:ext uri="{FF2B5EF4-FFF2-40B4-BE49-F238E27FC236}">
              <a16:creationId xmlns:a16="http://schemas.microsoft.com/office/drawing/2014/main" id="{00000000-0008-0000-0000-0000B5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4665</xdr:row>
      <xdr:rowOff>0</xdr:rowOff>
    </xdr:from>
    <xdr:to>
      <xdr:col>1</xdr:col>
      <xdr:colOff>1095375</xdr:colOff>
      <xdr:row>4665</xdr:row>
      <xdr:rowOff>0</xdr:rowOff>
    </xdr:to>
    <xdr:pic>
      <xdr:nvPicPr>
        <xdr:cNvPr id="156086" name="Picture 3" descr="nealuce_parete">
          <a:extLst>
            <a:ext uri="{FF2B5EF4-FFF2-40B4-BE49-F238E27FC236}">
              <a16:creationId xmlns:a16="http://schemas.microsoft.com/office/drawing/2014/main" id="{00000000-0008-0000-0000-0000B661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4307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6087" name="Picture 2">
          <a:extLst>
            <a:ext uri="{FF2B5EF4-FFF2-40B4-BE49-F238E27FC236}">
              <a16:creationId xmlns:a16="http://schemas.microsoft.com/office/drawing/2014/main" id="{00000000-0008-0000-0000-0000B7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4665</xdr:row>
      <xdr:rowOff>0</xdr:rowOff>
    </xdr:from>
    <xdr:to>
      <xdr:col>1</xdr:col>
      <xdr:colOff>1095375</xdr:colOff>
      <xdr:row>4665</xdr:row>
      <xdr:rowOff>0</xdr:rowOff>
    </xdr:to>
    <xdr:pic>
      <xdr:nvPicPr>
        <xdr:cNvPr id="156088" name="Picture 3" descr="nealuce_parete">
          <a:extLst>
            <a:ext uri="{FF2B5EF4-FFF2-40B4-BE49-F238E27FC236}">
              <a16:creationId xmlns:a16="http://schemas.microsoft.com/office/drawing/2014/main" id="{00000000-0008-0000-0000-0000B861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4307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6089" name="Picture 2">
          <a:extLst>
            <a:ext uri="{FF2B5EF4-FFF2-40B4-BE49-F238E27FC236}">
              <a16:creationId xmlns:a16="http://schemas.microsoft.com/office/drawing/2014/main" id="{00000000-0008-0000-0000-0000B9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4665</xdr:row>
      <xdr:rowOff>0</xdr:rowOff>
    </xdr:from>
    <xdr:to>
      <xdr:col>1</xdr:col>
      <xdr:colOff>1095375</xdr:colOff>
      <xdr:row>4665</xdr:row>
      <xdr:rowOff>0</xdr:rowOff>
    </xdr:to>
    <xdr:pic>
      <xdr:nvPicPr>
        <xdr:cNvPr id="156090" name="Picture 3" descr="nealuce_parete">
          <a:extLst>
            <a:ext uri="{FF2B5EF4-FFF2-40B4-BE49-F238E27FC236}">
              <a16:creationId xmlns:a16="http://schemas.microsoft.com/office/drawing/2014/main" id="{00000000-0008-0000-0000-0000BA61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4307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6091" name="Picture 2">
          <a:extLst>
            <a:ext uri="{FF2B5EF4-FFF2-40B4-BE49-F238E27FC236}">
              <a16:creationId xmlns:a16="http://schemas.microsoft.com/office/drawing/2014/main" id="{00000000-0008-0000-0000-0000BB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6092" name="Picture 2">
          <a:extLst>
            <a:ext uri="{FF2B5EF4-FFF2-40B4-BE49-F238E27FC236}">
              <a16:creationId xmlns:a16="http://schemas.microsoft.com/office/drawing/2014/main" id="{00000000-0008-0000-0000-0000BC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4665</xdr:row>
      <xdr:rowOff>0</xdr:rowOff>
    </xdr:from>
    <xdr:to>
      <xdr:col>1</xdr:col>
      <xdr:colOff>1095375</xdr:colOff>
      <xdr:row>4665</xdr:row>
      <xdr:rowOff>0</xdr:rowOff>
    </xdr:to>
    <xdr:pic>
      <xdr:nvPicPr>
        <xdr:cNvPr id="156093" name="Picture 3" descr="nealuce_parete">
          <a:extLst>
            <a:ext uri="{FF2B5EF4-FFF2-40B4-BE49-F238E27FC236}">
              <a16:creationId xmlns:a16="http://schemas.microsoft.com/office/drawing/2014/main" id="{00000000-0008-0000-0000-0000BD61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4307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6094" name="Picture 2">
          <a:extLst>
            <a:ext uri="{FF2B5EF4-FFF2-40B4-BE49-F238E27FC236}">
              <a16:creationId xmlns:a16="http://schemas.microsoft.com/office/drawing/2014/main" id="{00000000-0008-0000-0000-0000BE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4665</xdr:row>
      <xdr:rowOff>0</xdr:rowOff>
    </xdr:from>
    <xdr:to>
      <xdr:col>1</xdr:col>
      <xdr:colOff>1095375</xdr:colOff>
      <xdr:row>4665</xdr:row>
      <xdr:rowOff>0</xdr:rowOff>
    </xdr:to>
    <xdr:pic>
      <xdr:nvPicPr>
        <xdr:cNvPr id="156095" name="Picture 3" descr="nealuce_parete">
          <a:extLst>
            <a:ext uri="{FF2B5EF4-FFF2-40B4-BE49-F238E27FC236}">
              <a16:creationId xmlns:a16="http://schemas.microsoft.com/office/drawing/2014/main" id="{00000000-0008-0000-0000-0000BF61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4307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6096" name="Picture 2">
          <a:extLst>
            <a:ext uri="{FF2B5EF4-FFF2-40B4-BE49-F238E27FC236}">
              <a16:creationId xmlns:a16="http://schemas.microsoft.com/office/drawing/2014/main" id="{00000000-0008-0000-0000-0000C0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4665</xdr:row>
      <xdr:rowOff>0</xdr:rowOff>
    </xdr:from>
    <xdr:to>
      <xdr:col>1</xdr:col>
      <xdr:colOff>1095375</xdr:colOff>
      <xdr:row>4665</xdr:row>
      <xdr:rowOff>0</xdr:rowOff>
    </xdr:to>
    <xdr:pic>
      <xdr:nvPicPr>
        <xdr:cNvPr id="156097" name="Picture 3" descr="nealuce_parete">
          <a:extLst>
            <a:ext uri="{FF2B5EF4-FFF2-40B4-BE49-F238E27FC236}">
              <a16:creationId xmlns:a16="http://schemas.microsoft.com/office/drawing/2014/main" id="{00000000-0008-0000-0000-0000C161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4307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6098" name="Picture 2">
          <a:extLst>
            <a:ext uri="{FF2B5EF4-FFF2-40B4-BE49-F238E27FC236}">
              <a16:creationId xmlns:a16="http://schemas.microsoft.com/office/drawing/2014/main" id="{00000000-0008-0000-0000-0000C2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4665</xdr:row>
      <xdr:rowOff>0</xdr:rowOff>
    </xdr:from>
    <xdr:to>
      <xdr:col>1</xdr:col>
      <xdr:colOff>1095375</xdr:colOff>
      <xdr:row>4665</xdr:row>
      <xdr:rowOff>0</xdr:rowOff>
    </xdr:to>
    <xdr:pic>
      <xdr:nvPicPr>
        <xdr:cNvPr id="156099" name="Picture 3" descr="nealuce_parete">
          <a:extLst>
            <a:ext uri="{FF2B5EF4-FFF2-40B4-BE49-F238E27FC236}">
              <a16:creationId xmlns:a16="http://schemas.microsoft.com/office/drawing/2014/main" id="{00000000-0008-0000-0000-0000C361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4307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6100" name="Picture 2">
          <a:extLst>
            <a:ext uri="{FF2B5EF4-FFF2-40B4-BE49-F238E27FC236}">
              <a16:creationId xmlns:a16="http://schemas.microsoft.com/office/drawing/2014/main" id="{00000000-0008-0000-0000-0000C4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4665</xdr:row>
      <xdr:rowOff>0</xdr:rowOff>
    </xdr:from>
    <xdr:to>
      <xdr:col>1</xdr:col>
      <xdr:colOff>1095375</xdr:colOff>
      <xdr:row>4665</xdr:row>
      <xdr:rowOff>0</xdr:rowOff>
    </xdr:to>
    <xdr:pic>
      <xdr:nvPicPr>
        <xdr:cNvPr id="156101" name="Picture 3" descr="nealuce_parete">
          <a:extLst>
            <a:ext uri="{FF2B5EF4-FFF2-40B4-BE49-F238E27FC236}">
              <a16:creationId xmlns:a16="http://schemas.microsoft.com/office/drawing/2014/main" id="{00000000-0008-0000-0000-0000C561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4307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6102" name="Picture 2">
          <a:extLst>
            <a:ext uri="{FF2B5EF4-FFF2-40B4-BE49-F238E27FC236}">
              <a16:creationId xmlns:a16="http://schemas.microsoft.com/office/drawing/2014/main" id="{00000000-0008-0000-0000-0000C6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4665</xdr:row>
      <xdr:rowOff>0</xdr:rowOff>
    </xdr:from>
    <xdr:to>
      <xdr:col>1</xdr:col>
      <xdr:colOff>1095375</xdr:colOff>
      <xdr:row>4665</xdr:row>
      <xdr:rowOff>0</xdr:rowOff>
    </xdr:to>
    <xdr:pic>
      <xdr:nvPicPr>
        <xdr:cNvPr id="156103" name="Picture 3" descr="nealuce_parete">
          <a:extLst>
            <a:ext uri="{FF2B5EF4-FFF2-40B4-BE49-F238E27FC236}">
              <a16:creationId xmlns:a16="http://schemas.microsoft.com/office/drawing/2014/main" id="{00000000-0008-0000-0000-0000C761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4307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6104" name="Picture 2">
          <a:extLst>
            <a:ext uri="{FF2B5EF4-FFF2-40B4-BE49-F238E27FC236}">
              <a16:creationId xmlns:a16="http://schemas.microsoft.com/office/drawing/2014/main" id="{00000000-0008-0000-0000-0000C8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4665</xdr:row>
      <xdr:rowOff>0</xdr:rowOff>
    </xdr:from>
    <xdr:to>
      <xdr:col>1</xdr:col>
      <xdr:colOff>1095375</xdr:colOff>
      <xdr:row>4665</xdr:row>
      <xdr:rowOff>0</xdr:rowOff>
    </xdr:to>
    <xdr:pic>
      <xdr:nvPicPr>
        <xdr:cNvPr id="156105" name="Picture 3" descr="nealuce_parete">
          <a:extLst>
            <a:ext uri="{FF2B5EF4-FFF2-40B4-BE49-F238E27FC236}">
              <a16:creationId xmlns:a16="http://schemas.microsoft.com/office/drawing/2014/main" id="{00000000-0008-0000-0000-0000C961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4307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6106" name="Picture 2">
          <a:extLst>
            <a:ext uri="{FF2B5EF4-FFF2-40B4-BE49-F238E27FC236}">
              <a16:creationId xmlns:a16="http://schemas.microsoft.com/office/drawing/2014/main" id="{00000000-0008-0000-0000-0000CA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6107" name="Picture 2">
          <a:extLst>
            <a:ext uri="{FF2B5EF4-FFF2-40B4-BE49-F238E27FC236}">
              <a16:creationId xmlns:a16="http://schemas.microsoft.com/office/drawing/2014/main" id="{00000000-0008-0000-0000-0000CB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4665</xdr:row>
      <xdr:rowOff>0</xdr:rowOff>
    </xdr:from>
    <xdr:to>
      <xdr:col>1</xdr:col>
      <xdr:colOff>1095375</xdr:colOff>
      <xdr:row>4665</xdr:row>
      <xdr:rowOff>0</xdr:rowOff>
    </xdr:to>
    <xdr:pic>
      <xdr:nvPicPr>
        <xdr:cNvPr id="156108" name="Picture 3" descr="nealuce_parete">
          <a:extLst>
            <a:ext uri="{FF2B5EF4-FFF2-40B4-BE49-F238E27FC236}">
              <a16:creationId xmlns:a16="http://schemas.microsoft.com/office/drawing/2014/main" id="{00000000-0008-0000-0000-0000CC61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4307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6109" name="Picture 2">
          <a:extLst>
            <a:ext uri="{FF2B5EF4-FFF2-40B4-BE49-F238E27FC236}">
              <a16:creationId xmlns:a16="http://schemas.microsoft.com/office/drawing/2014/main" id="{00000000-0008-0000-0000-0000CD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4665</xdr:row>
      <xdr:rowOff>0</xdr:rowOff>
    </xdr:from>
    <xdr:to>
      <xdr:col>1</xdr:col>
      <xdr:colOff>1095375</xdr:colOff>
      <xdr:row>4665</xdr:row>
      <xdr:rowOff>0</xdr:rowOff>
    </xdr:to>
    <xdr:pic>
      <xdr:nvPicPr>
        <xdr:cNvPr id="156110" name="Picture 3" descr="nealuce_parete">
          <a:extLst>
            <a:ext uri="{FF2B5EF4-FFF2-40B4-BE49-F238E27FC236}">
              <a16:creationId xmlns:a16="http://schemas.microsoft.com/office/drawing/2014/main" id="{00000000-0008-0000-0000-0000CE61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4307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6111" name="Picture 2">
          <a:extLst>
            <a:ext uri="{FF2B5EF4-FFF2-40B4-BE49-F238E27FC236}">
              <a16:creationId xmlns:a16="http://schemas.microsoft.com/office/drawing/2014/main" id="{00000000-0008-0000-0000-0000CF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4665</xdr:row>
      <xdr:rowOff>0</xdr:rowOff>
    </xdr:from>
    <xdr:to>
      <xdr:col>1</xdr:col>
      <xdr:colOff>1095375</xdr:colOff>
      <xdr:row>4665</xdr:row>
      <xdr:rowOff>0</xdr:rowOff>
    </xdr:to>
    <xdr:pic>
      <xdr:nvPicPr>
        <xdr:cNvPr id="156112" name="Picture 3" descr="nealuce_parete">
          <a:extLst>
            <a:ext uri="{FF2B5EF4-FFF2-40B4-BE49-F238E27FC236}">
              <a16:creationId xmlns:a16="http://schemas.microsoft.com/office/drawing/2014/main" id="{00000000-0008-0000-0000-0000D061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4307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6113" name="Picture 2">
          <a:extLst>
            <a:ext uri="{FF2B5EF4-FFF2-40B4-BE49-F238E27FC236}">
              <a16:creationId xmlns:a16="http://schemas.microsoft.com/office/drawing/2014/main" id="{00000000-0008-0000-0000-0000D1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4665</xdr:row>
      <xdr:rowOff>0</xdr:rowOff>
    </xdr:from>
    <xdr:to>
      <xdr:col>1</xdr:col>
      <xdr:colOff>1095375</xdr:colOff>
      <xdr:row>4665</xdr:row>
      <xdr:rowOff>0</xdr:rowOff>
    </xdr:to>
    <xdr:pic>
      <xdr:nvPicPr>
        <xdr:cNvPr id="156114" name="Picture 3" descr="nealuce_parete">
          <a:extLst>
            <a:ext uri="{FF2B5EF4-FFF2-40B4-BE49-F238E27FC236}">
              <a16:creationId xmlns:a16="http://schemas.microsoft.com/office/drawing/2014/main" id="{00000000-0008-0000-0000-0000D261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4307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6115" name="Picture 2">
          <a:extLst>
            <a:ext uri="{FF2B5EF4-FFF2-40B4-BE49-F238E27FC236}">
              <a16:creationId xmlns:a16="http://schemas.microsoft.com/office/drawing/2014/main" id="{00000000-0008-0000-0000-0000D3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4665</xdr:row>
      <xdr:rowOff>0</xdr:rowOff>
    </xdr:from>
    <xdr:to>
      <xdr:col>1</xdr:col>
      <xdr:colOff>1095375</xdr:colOff>
      <xdr:row>4665</xdr:row>
      <xdr:rowOff>0</xdr:rowOff>
    </xdr:to>
    <xdr:pic>
      <xdr:nvPicPr>
        <xdr:cNvPr id="156116" name="Picture 3" descr="nealuce_parete">
          <a:extLst>
            <a:ext uri="{FF2B5EF4-FFF2-40B4-BE49-F238E27FC236}">
              <a16:creationId xmlns:a16="http://schemas.microsoft.com/office/drawing/2014/main" id="{00000000-0008-0000-0000-0000D461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4307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6117" name="Picture 2">
          <a:extLst>
            <a:ext uri="{FF2B5EF4-FFF2-40B4-BE49-F238E27FC236}">
              <a16:creationId xmlns:a16="http://schemas.microsoft.com/office/drawing/2014/main" id="{00000000-0008-0000-0000-0000D5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4665</xdr:row>
      <xdr:rowOff>0</xdr:rowOff>
    </xdr:from>
    <xdr:to>
      <xdr:col>1</xdr:col>
      <xdr:colOff>1095375</xdr:colOff>
      <xdr:row>4665</xdr:row>
      <xdr:rowOff>0</xdr:rowOff>
    </xdr:to>
    <xdr:pic>
      <xdr:nvPicPr>
        <xdr:cNvPr id="156118" name="Picture 3" descr="nealuce_parete">
          <a:extLst>
            <a:ext uri="{FF2B5EF4-FFF2-40B4-BE49-F238E27FC236}">
              <a16:creationId xmlns:a16="http://schemas.microsoft.com/office/drawing/2014/main" id="{00000000-0008-0000-0000-0000D661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4307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6119" name="Picture 2">
          <a:extLst>
            <a:ext uri="{FF2B5EF4-FFF2-40B4-BE49-F238E27FC236}">
              <a16:creationId xmlns:a16="http://schemas.microsoft.com/office/drawing/2014/main" id="{00000000-0008-0000-0000-0000D7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4665</xdr:row>
      <xdr:rowOff>0</xdr:rowOff>
    </xdr:from>
    <xdr:to>
      <xdr:col>1</xdr:col>
      <xdr:colOff>1095375</xdr:colOff>
      <xdr:row>4665</xdr:row>
      <xdr:rowOff>0</xdr:rowOff>
    </xdr:to>
    <xdr:pic>
      <xdr:nvPicPr>
        <xdr:cNvPr id="156120" name="Picture 3" descr="nealuce_parete">
          <a:extLst>
            <a:ext uri="{FF2B5EF4-FFF2-40B4-BE49-F238E27FC236}">
              <a16:creationId xmlns:a16="http://schemas.microsoft.com/office/drawing/2014/main" id="{00000000-0008-0000-0000-0000D861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4307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6121" name="Picture 2">
          <a:extLst>
            <a:ext uri="{FF2B5EF4-FFF2-40B4-BE49-F238E27FC236}">
              <a16:creationId xmlns:a16="http://schemas.microsoft.com/office/drawing/2014/main" id="{00000000-0008-0000-0000-0000D9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6122" name="Picture 2">
          <a:extLst>
            <a:ext uri="{FF2B5EF4-FFF2-40B4-BE49-F238E27FC236}">
              <a16:creationId xmlns:a16="http://schemas.microsoft.com/office/drawing/2014/main" id="{00000000-0008-0000-0000-0000DA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4665</xdr:row>
      <xdr:rowOff>0</xdr:rowOff>
    </xdr:from>
    <xdr:to>
      <xdr:col>1</xdr:col>
      <xdr:colOff>1095375</xdr:colOff>
      <xdr:row>4665</xdr:row>
      <xdr:rowOff>0</xdr:rowOff>
    </xdr:to>
    <xdr:pic>
      <xdr:nvPicPr>
        <xdr:cNvPr id="156123" name="Picture 3" descr="nealuce_parete">
          <a:extLst>
            <a:ext uri="{FF2B5EF4-FFF2-40B4-BE49-F238E27FC236}">
              <a16:creationId xmlns:a16="http://schemas.microsoft.com/office/drawing/2014/main" id="{00000000-0008-0000-0000-0000DB61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4307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6124" name="Picture 2">
          <a:extLst>
            <a:ext uri="{FF2B5EF4-FFF2-40B4-BE49-F238E27FC236}">
              <a16:creationId xmlns:a16="http://schemas.microsoft.com/office/drawing/2014/main" id="{00000000-0008-0000-0000-0000DC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4665</xdr:row>
      <xdr:rowOff>0</xdr:rowOff>
    </xdr:from>
    <xdr:to>
      <xdr:col>1</xdr:col>
      <xdr:colOff>1095375</xdr:colOff>
      <xdr:row>4665</xdr:row>
      <xdr:rowOff>0</xdr:rowOff>
    </xdr:to>
    <xdr:pic>
      <xdr:nvPicPr>
        <xdr:cNvPr id="156125" name="Picture 3" descr="nealuce_parete">
          <a:extLst>
            <a:ext uri="{FF2B5EF4-FFF2-40B4-BE49-F238E27FC236}">
              <a16:creationId xmlns:a16="http://schemas.microsoft.com/office/drawing/2014/main" id="{00000000-0008-0000-0000-0000DD61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4307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6126" name="Picture 2">
          <a:extLst>
            <a:ext uri="{FF2B5EF4-FFF2-40B4-BE49-F238E27FC236}">
              <a16:creationId xmlns:a16="http://schemas.microsoft.com/office/drawing/2014/main" id="{00000000-0008-0000-0000-0000DE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4665</xdr:row>
      <xdr:rowOff>0</xdr:rowOff>
    </xdr:from>
    <xdr:to>
      <xdr:col>1</xdr:col>
      <xdr:colOff>1095375</xdr:colOff>
      <xdr:row>4665</xdr:row>
      <xdr:rowOff>0</xdr:rowOff>
    </xdr:to>
    <xdr:pic>
      <xdr:nvPicPr>
        <xdr:cNvPr id="156127" name="Picture 3" descr="nealuce_parete">
          <a:extLst>
            <a:ext uri="{FF2B5EF4-FFF2-40B4-BE49-F238E27FC236}">
              <a16:creationId xmlns:a16="http://schemas.microsoft.com/office/drawing/2014/main" id="{00000000-0008-0000-0000-0000DF61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4307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6128" name="Picture 2">
          <a:extLst>
            <a:ext uri="{FF2B5EF4-FFF2-40B4-BE49-F238E27FC236}">
              <a16:creationId xmlns:a16="http://schemas.microsoft.com/office/drawing/2014/main" id="{00000000-0008-0000-0000-0000E0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4665</xdr:row>
      <xdr:rowOff>0</xdr:rowOff>
    </xdr:from>
    <xdr:to>
      <xdr:col>1</xdr:col>
      <xdr:colOff>1095375</xdr:colOff>
      <xdr:row>4665</xdr:row>
      <xdr:rowOff>0</xdr:rowOff>
    </xdr:to>
    <xdr:pic>
      <xdr:nvPicPr>
        <xdr:cNvPr id="156129" name="Picture 3" descr="nealuce_parete">
          <a:extLst>
            <a:ext uri="{FF2B5EF4-FFF2-40B4-BE49-F238E27FC236}">
              <a16:creationId xmlns:a16="http://schemas.microsoft.com/office/drawing/2014/main" id="{00000000-0008-0000-0000-0000E161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4307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6130" name="Picture 2">
          <a:extLst>
            <a:ext uri="{FF2B5EF4-FFF2-40B4-BE49-F238E27FC236}">
              <a16:creationId xmlns:a16="http://schemas.microsoft.com/office/drawing/2014/main" id="{00000000-0008-0000-0000-0000E2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4665</xdr:row>
      <xdr:rowOff>0</xdr:rowOff>
    </xdr:from>
    <xdr:to>
      <xdr:col>1</xdr:col>
      <xdr:colOff>1095375</xdr:colOff>
      <xdr:row>4665</xdr:row>
      <xdr:rowOff>0</xdr:rowOff>
    </xdr:to>
    <xdr:pic>
      <xdr:nvPicPr>
        <xdr:cNvPr id="156131" name="Picture 3" descr="nealuce_parete">
          <a:extLst>
            <a:ext uri="{FF2B5EF4-FFF2-40B4-BE49-F238E27FC236}">
              <a16:creationId xmlns:a16="http://schemas.microsoft.com/office/drawing/2014/main" id="{00000000-0008-0000-0000-0000E361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4307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6132" name="Picture 2">
          <a:extLst>
            <a:ext uri="{FF2B5EF4-FFF2-40B4-BE49-F238E27FC236}">
              <a16:creationId xmlns:a16="http://schemas.microsoft.com/office/drawing/2014/main" id="{00000000-0008-0000-0000-0000E4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6133" name="Picture 2">
          <a:extLst>
            <a:ext uri="{FF2B5EF4-FFF2-40B4-BE49-F238E27FC236}">
              <a16:creationId xmlns:a16="http://schemas.microsoft.com/office/drawing/2014/main" id="{00000000-0008-0000-0000-0000E5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4665</xdr:row>
      <xdr:rowOff>0</xdr:rowOff>
    </xdr:from>
    <xdr:to>
      <xdr:col>1</xdr:col>
      <xdr:colOff>1095375</xdr:colOff>
      <xdr:row>4665</xdr:row>
      <xdr:rowOff>0</xdr:rowOff>
    </xdr:to>
    <xdr:pic>
      <xdr:nvPicPr>
        <xdr:cNvPr id="156134" name="Picture 3" descr="nealuce_parete">
          <a:extLst>
            <a:ext uri="{FF2B5EF4-FFF2-40B4-BE49-F238E27FC236}">
              <a16:creationId xmlns:a16="http://schemas.microsoft.com/office/drawing/2014/main" id="{00000000-0008-0000-0000-0000E661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4307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6135" name="Picture 2">
          <a:extLst>
            <a:ext uri="{FF2B5EF4-FFF2-40B4-BE49-F238E27FC236}">
              <a16:creationId xmlns:a16="http://schemas.microsoft.com/office/drawing/2014/main" id="{00000000-0008-0000-0000-0000E7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4665</xdr:row>
      <xdr:rowOff>0</xdr:rowOff>
    </xdr:from>
    <xdr:to>
      <xdr:col>1</xdr:col>
      <xdr:colOff>1095375</xdr:colOff>
      <xdr:row>4665</xdr:row>
      <xdr:rowOff>0</xdr:rowOff>
    </xdr:to>
    <xdr:pic>
      <xdr:nvPicPr>
        <xdr:cNvPr id="156136" name="Picture 3" descr="nealuce_parete">
          <a:extLst>
            <a:ext uri="{FF2B5EF4-FFF2-40B4-BE49-F238E27FC236}">
              <a16:creationId xmlns:a16="http://schemas.microsoft.com/office/drawing/2014/main" id="{00000000-0008-0000-0000-0000E861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4307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6137" name="Picture 2">
          <a:extLst>
            <a:ext uri="{FF2B5EF4-FFF2-40B4-BE49-F238E27FC236}">
              <a16:creationId xmlns:a16="http://schemas.microsoft.com/office/drawing/2014/main" id="{00000000-0008-0000-0000-0000E9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695325</xdr:colOff>
      <xdr:row>4665</xdr:row>
      <xdr:rowOff>0</xdr:rowOff>
    </xdr:from>
    <xdr:to>
      <xdr:col>1</xdr:col>
      <xdr:colOff>695325</xdr:colOff>
      <xdr:row>4665</xdr:row>
      <xdr:rowOff>9525</xdr:rowOff>
    </xdr:to>
    <xdr:pic>
      <xdr:nvPicPr>
        <xdr:cNvPr id="156138" name="Picture 218" descr="Izrezak.JPG">
          <a:extLst>
            <a:ext uri="{FF2B5EF4-FFF2-40B4-BE49-F238E27FC236}">
              <a16:creationId xmlns:a16="http://schemas.microsoft.com/office/drawing/2014/main" id="{00000000-0008-0000-0000-0000EA6102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343025" y="1786966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6139" name="Picture 2">
          <a:extLst>
            <a:ext uri="{FF2B5EF4-FFF2-40B4-BE49-F238E27FC236}">
              <a16:creationId xmlns:a16="http://schemas.microsoft.com/office/drawing/2014/main" id="{00000000-0008-0000-0000-0000EB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4665</xdr:row>
      <xdr:rowOff>0</xdr:rowOff>
    </xdr:from>
    <xdr:to>
      <xdr:col>1</xdr:col>
      <xdr:colOff>1095375</xdr:colOff>
      <xdr:row>4665</xdr:row>
      <xdr:rowOff>0</xdr:rowOff>
    </xdr:to>
    <xdr:pic>
      <xdr:nvPicPr>
        <xdr:cNvPr id="156140" name="Picture 3" descr="nealuce_parete">
          <a:extLst>
            <a:ext uri="{FF2B5EF4-FFF2-40B4-BE49-F238E27FC236}">
              <a16:creationId xmlns:a16="http://schemas.microsoft.com/office/drawing/2014/main" id="{00000000-0008-0000-0000-0000EC61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4307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6141" name="Picture 2">
          <a:extLst>
            <a:ext uri="{FF2B5EF4-FFF2-40B4-BE49-F238E27FC236}">
              <a16:creationId xmlns:a16="http://schemas.microsoft.com/office/drawing/2014/main" id="{00000000-0008-0000-0000-0000ED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4665</xdr:row>
      <xdr:rowOff>0</xdr:rowOff>
    </xdr:from>
    <xdr:to>
      <xdr:col>1</xdr:col>
      <xdr:colOff>1095375</xdr:colOff>
      <xdr:row>4665</xdr:row>
      <xdr:rowOff>0</xdr:rowOff>
    </xdr:to>
    <xdr:pic>
      <xdr:nvPicPr>
        <xdr:cNvPr id="156142" name="Picture 3" descr="nealuce_parete">
          <a:extLst>
            <a:ext uri="{FF2B5EF4-FFF2-40B4-BE49-F238E27FC236}">
              <a16:creationId xmlns:a16="http://schemas.microsoft.com/office/drawing/2014/main" id="{00000000-0008-0000-0000-0000EE61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4307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6143" name="Picture 2">
          <a:extLst>
            <a:ext uri="{FF2B5EF4-FFF2-40B4-BE49-F238E27FC236}">
              <a16:creationId xmlns:a16="http://schemas.microsoft.com/office/drawing/2014/main" id="{00000000-0008-0000-0000-0000EF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4665</xdr:row>
      <xdr:rowOff>0</xdr:rowOff>
    </xdr:from>
    <xdr:to>
      <xdr:col>1</xdr:col>
      <xdr:colOff>1095375</xdr:colOff>
      <xdr:row>4665</xdr:row>
      <xdr:rowOff>0</xdr:rowOff>
    </xdr:to>
    <xdr:pic>
      <xdr:nvPicPr>
        <xdr:cNvPr id="156144" name="Picture 3" descr="nealuce_parete">
          <a:extLst>
            <a:ext uri="{FF2B5EF4-FFF2-40B4-BE49-F238E27FC236}">
              <a16:creationId xmlns:a16="http://schemas.microsoft.com/office/drawing/2014/main" id="{00000000-0008-0000-0000-0000F061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4307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6145" name="Picture 2">
          <a:extLst>
            <a:ext uri="{FF2B5EF4-FFF2-40B4-BE49-F238E27FC236}">
              <a16:creationId xmlns:a16="http://schemas.microsoft.com/office/drawing/2014/main" id="{00000000-0008-0000-0000-0000F1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6146" name="Picture 2">
          <a:extLst>
            <a:ext uri="{FF2B5EF4-FFF2-40B4-BE49-F238E27FC236}">
              <a16:creationId xmlns:a16="http://schemas.microsoft.com/office/drawing/2014/main" id="{00000000-0008-0000-0000-0000F2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4665</xdr:row>
      <xdr:rowOff>0</xdr:rowOff>
    </xdr:from>
    <xdr:to>
      <xdr:col>1</xdr:col>
      <xdr:colOff>1095375</xdr:colOff>
      <xdr:row>4665</xdr:row>
      <xdr:rowOff>0</xdr:rowOff>
    </xdr:to>
    <xdr:pic>
      <xdr:nvPicPr>
        <xdr:cNvPr id="156147" name="Picture 3" descr="nealuce_parete">
          <a:extLst>
            <a:ext uri="{FF2B5EF4-FFF2-40B4-BE49-F238E27FC236}">
              <a16:creationId xmlns:a16="http://schemas.microsoft.com/office/drawing/2014/main" id="{00000000-0008-0000-0000-0000F361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4307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6148" name="Picture 2">
          <a:extLst>
            <a:ext uri="{FF2B5EF4-FFF2-40B4-BE49-F238E27FC236}">
              <a16:creationId xmlns:a16="http://schemas.microsoft.com/office/drawing/2014/main" id="{00000000-0008-0000-0000-0000F4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4665</xdr:row>
      <xdr:rowOff>0</xdr:rowOff>
    </xdr:from>
    <xdr:to>
      <xdr:col>1</xdr:col>
      <xdr:colOff>1095375</xdr:colOff>
      <xdr:row>4665</xdr:row>
      <xdr:rowOff>0</xdr:rowOff>
    </xdr:to>
    <xdr:pic>
      <xdr:nvPicPr>
        <xdr:cNvPr id="156149" name="Picture 3" descr="nealuce_parete">
          <a:extLst>
            <a:ext uri="{FF2B5EF4-FFF2-40B4-BE49-F238E27FC236}">
              <a16:creationId xmlns:a16="http://schemas.microsoft.com/office/drawing/2014/main" id="{00000000-0008-0000-0000-0000F561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4307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6150" name="Picture 2">
          <a:extLst>
            <a:ext uri="{FF2B5EF4-FFF2-40B4-BE49-F238E27FC236}">
              <a16:creationId xmlns:a16="http://schemas.microsoft.com/office/drawing/2014/main" id="{00000000-0008-0000-0000-0000F6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4665</xdr:row>
      <xdr:rowOff>0</xdr:rowOff>
    </xdr:from>
    <xdr:to>
      <xdr:col>1</xdr:col>
      <xdr:colOff>1095375</xdr:colOff>
      <xdr:row>4665</xdr:row>
      <xdr:rowOff>0</xdr:rowOff>
    </xdr:to>
    <xdr:pic>
      <xdr:nvPicPr>
        <xdr:cNvPr id="156151" name="Picture 3" descr="nealuce_parete">
          <a:extLst>
            <a:ext uri="{FF2B5EF4-FFF2-40B4-BE49-F238E27FC236}">
              <a16:creationId xmlns:a16="http://schemas.microsoft.com/office/drawing/2014/main" id="{00000000-0008-0000-0000-0000F761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4307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6152" name="Picture 2">
          <a:extLst>
            <a:ext uri="{FF2B5EF4-FFF2-40B4-BE49-F238E27FC236}">
              <a16:creationId xmlns:a16="http://schemas.microsoft.com/office/drawing/2014/main" id="{00000000-0008-0000-0000-0000F8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4665</xdr:row>
      <xdr:rowOff>0</xdr:rowOff>
    </xdr:from>
    <xdr:to>
      <xdr:col>1</xdr:col>
      <xdr:colOff>1095375</xdr:colOff>
      <xdr:row>4665</xdr:row>
      <xdr:rowOff>0</xdr:rowOff>
    </xdr:to>
    <xdr:pic>
      <xdr:nvPicPr>
        <xdr:cNvPr id="156153" name="Picture 3" descr="nealuce_parete">
          <a:extLst>
            <a:ext uri="{FF2B5EF4-FFF2-40B4-BE49-F238E27FC236}">
              <a16:creationId xmlns:a16="http://schemas.microsoft.com/office/drawing/2014/main" id="{00000000-0008-0000-0000-0000F961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4307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6154" name="Picture 2">
          <a:extLst>
            <a:ext uri="{FF2B5EF4-FFF2-40B4-BE49-F238E27FC236}">
              <a16:creationId xmlns:a16="http://schemas.microsoft.com/office/drawing/2014/main" id="{00000000-0008-0000-0000-0000FA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4665</xdr:row>
      <xdr:rowOff>0</xdr:rowOff>
    </xdr:from>
    <xdr:to>
      <xdr:col>1</xdr:col>
      <xdr:colOff>1095375</xdr:colOff>
      <xdr:row>4665</xdr:row>
      <xdr:rowOff>0</xdr:rowOff>
    </xdr:to>
    <xdr:pic>
      <xdr:nvPicPr>
        <xdr:cNvPr id="156155" name="Picture 3" descr="nealuce_parete">
          <a:extLst>
            <a:ext uri="{FF2B5EF4-FFF2-40B4-BE49-F238E27FC236}">
              <a16:creationId xmlns:a16="http://schemas.microsoft.com/office/drawing/2014/main" id="{00000000-0008-0000-0000-0000FB61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4307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6156" name="Picture 2">
          <a:extLst>
            <a:ext uri="{FF2B5EF4-FFF2-40B4-BE49-F238E27FC236}">
              <a16:creationId xmlns:a16="http://schemas.microsoft.com/office/drawing/2014/main" id="{00000000-0008-0000-0000-0000FC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4665</xdr:row>
      <xdr:rowOff>0</xdr:rowOff>
    </xdr:from>
    <xdr:to>
      <xdr:col>1</xdr:col>
      <xdr:colOff>1095375</xdr:colOff>
      <xdr:row>4665</xdr:row>
      <xdr:rowOff>0</xdr:rowOff>
    </xdr:to>
    <xdr:pic>
      <xdr:nvPicPr>
        <xdr:cNvPr id="156157" name="Picture 3" descr="nealuce_parete">
          <a:extLst>
            <a:ext uri="{FF2B5EF4-FFF2-40B4-BE49-F238E27FC236}">
              <a16:creationId xmlns:a16="http://schemas.microsoft.com/office/drawing/2014/main" id="{00000000-0008-0000-0000-0000FD61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4307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6158" name="Picture 2">
          <a:extLst>
            <a:ext uri="{FF2B5EF4-FFF2-40B4-BE49-F238E27FC236}">
              <a16:creationId xmlns:a16="http://schemas.microsoft.com/office/drawing/2014/main" id="{00000000-0008-0000-0000-0000FE61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4665</xdr:row>
      <xdr:rowOff>0</xdr:rowOff>
    </xdr:from>
    <xdr:to>
      <xdr:col>1</xdr:col>
      <xdr:colOff>1095375</xdr:colOff>
      <xdr:row>4665</xdr:row>
      <xdr:rowOff>0</xdr:rowOff>
    </xdr:to>
    <xdr:pic>
      <xdr:nvPicPr>
        <xdr:cNvPr id="156159" name="Picture 3" descr="nealuce_parete">
          <a:extLst>
            <a:ext uri="{FF2B5EF4-FFF2-40B4-BE49-F238E27FC236}">
              <a16:creationId xmlns:a16="http://schemas.microsoft.com/office/drawing/2014/main" id="{00000000-0008-0000-0000-0000FF61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4307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6160" name="Picture 2">
          <a:extLst>
            <a:ext uri="{FF2B5EF4-FFF2-40B4-BE49-F238E27FC236}">
              <a16:creationId xmlns:a16="http://schemas.microsoft.com/office/drawing/2014/main" id="{00000000-0008-0000-0000-0000006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6161" name="Picture 2">
          <a:extLst>
            <a:ext uri="{FF2B5EF4-FFF2-40B4-BE49-F238E27FC236}">
              <a16:creationId xmlns:a16="http://schemas.microsoft.com/office/drawing/2014/main" id="{00000000-0008-0000-0000-0000016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4665</xdr:row>
      <xdr:rowOff>0</xdr:rowOff>
    </xdr:from>
    <xdr:to>
      <xdr:col>1</xdr:col>
      <xdr:colOff>1095375</xdr:colOff>
      <xdr:row>4665</xdr:row>
      <xdr:rowOff>0</xdr:rowOff>
    </xdr:to>
    <xdr:pic>
      <xdr:nvPicPr>
        <xdr:cNvPr id="156162" name="Picture 3" descr="nealuce_parete">
          <a:extLst>
            <a:ext uri="{FF2B5EF4-FFF2-40B4-BE49-F238E27FC236}">
              <a16:creationId xmlns:a16="http://schemas.microsoft.com/office/drawing/2014/main" id="{00000000-0008-0000-0000-00000262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4307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6163" name="Picture 2">
          <a:extLst>
            <a:ext uri="{FF2B5EF4-FFF2-40B4-BE49-F238E27FC236}">
              <a16:creationId xmlns:a16="http://schemas.microsoft.com/office/drawing/2014/main" id="{00000000-0008-0000-0000-0000036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4665</xdr:row>
      <xdr:rowOff>0</xdr:rowOff>
    </xdr:from>
    <xdr:to>
      <xdr:col>1</xdr:col>
      <xdr:colOff>1095375</xdr:colOff>
      <xdr:row>4665</xdr:row>
      <xdr:rowOff>0</xdr:rowOff>
    </xdr:to>
    <xdr:pic>
      <xdr:nvPicPr>
        <xdr:cNvPr id="156164" name="Picture 3" descr="nealuce_parete">
          <a:extLst>
            <a:ext uri="{FF2B5EF4-FFF2-40B4-BE49-F238E27FC236}">
              <a16:creationId xmlns:a16="http://schemas.microsoft.com/office/drawing/2014/main" id="{00000000-0008-0000-0000-00000462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4307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6165" name="Picture 2">
          <a:extLst>
            <a:ext uri="{FF2B5EF4-FFF2-40B4-BE49-F238E27FC236}">
              <a16:creationId xmlns:a16="http://schemas.microsoft.com/office/drawing/2014/main" id="{00000000-0008-0000-0000-0000056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4665</xdr:row>
      <xdr:rowOff>0</xdr:rowOff>
    </xdr:from>
    <xdr:to>
      <xdr:col>1</xdr:col>
      <xdr:colOff>1095375</xdr:colOff>
      <xdr:row>4665</xdr:row>
      <xdr:rowOff>0</xdr:rowOff>
    </xdr:to>
    <xdr:pic>
      <xdr:nvPicPr>
        <xdr:cNvPr id="156166" name="Picture 3" descr="nealuce_parete">
          <a:extLst>
            <a:ext uri="{FF2B5EF4-FFF2-40B4-BE49-F238E27FC236}">
              <a16:creationId xmlns:a16="http://schemas.microsoft.com/office/drawing/2014/main" id="{00000000-0008-0000-0000-00000662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4307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6167" name="Picture 2">
          <a:extLst>
            <a:ext uri="{FF2B5EF4-FFF2-40B4-BE49-F238E27FC236}">
              <a16:creationId xmlns:a16="http://schemas.microsoft.com/office/drawing/2014/main" id="{00000000-0008-0000-0000-0000076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4665</xdr:row>
      <xdr:rowOff>0</xdr:rowOff>
    </xdr:from>
    <xdr:to>
      <xdr:col>1</xdr:col>
      <xdr:colOff>1095375</xdr:colOff>
      <xdr:row>4665</xdr:row>
      <xdr:rowOff>0</xdr:rowOff>
    </xdr:to>
    <xdr:pic>
      <xdr:nvPicPr>
        <xdr:cNvPr id="156168" name="Picture 3" descr="nealuce_parete">
          <a:extLst>
            <a:ext uri="{FF2B5EF4-FFF2-40B4-BE49-F238E27FC236}">
              <a16:creationId xmlns:a16="http://schemas.microsoft.com/office/drawing/2014/main" id="{00000000-0008-0000-0000-00000862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4307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6169" name="Picture 2">
          <a:extLst>
            <a:ext uri="{FF2B5EF4-FFF2-40B4-BE49-F238E27FC236}">
              <a16:creationId xmlns:a16="http://schemas.microsoft.com/office/drawing/2014/main" id="{00000000-0008-0000-0000-0000096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4665</xdr:row>
      <xdr:rowOff>0</xdr:rowOff>
    </xdr:from>
    <xdr:to>
      <xdr:col>1</xdr:col>
      <xdr:colOff>1095375</xdr:colOff>
      <xdr:row>4665</xdr:row>
      <xdr:rowOff>0</xdr:rowOff>
    </xdr:to>
    <xdr:pic>
      <xdr:nvPicPr>
        <xdr:cNvPr id="156170" name="Picture 3" descr="nealuce_parete">
          <a:extLst>
            <a:ext uri="{FF2B5EF4-FFF2-40B4-BE49-F238E27FC236}">
              <a16:creationId xmlns:a16="http://schemas.microsoft.com/office/drawing/2014/main" id="{00000000-0008-0000-0000-00000A62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4307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6171" name="Picture 2">
          <a:extLst>
            <a:ext uri="{FF2B5EF4-FFF2-40B4-BE49-F238E27FC236}">
              <a16:creationId xmlns:a16="http://schemas.microsoft.com/office/drawing/2014/main" id="{00000000-0008-0000-0000-00000B6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6172" name="Picture 2">
          <a:extLst>
            <a:ext uri="{FF2B5EF4-FFF2-40B4-BE49-F238E27FC236}">
              <a16:creationId xmlns:a16="http://schemas.microsoft.com/office/drawing/2014/main" id="{00000000-0008-0000-0000-00000C6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4665</xdr:row>
      <xdr:rowOff>0</xdr:rowOff>
    </xdr:from>
    <xdr:to>
      <xdr:col>1</xdr:col>
      <xdr:colOff>1095375</xdr:colOff>
      <xdr:row>4665</xdr:row>
      <xdr:rowOff>0</xdr:rowOff>
    </xdr:to>
    <xdr:pic>
      <xdr:nvPicPr>
        <xdr:cNvPr id="156173" name="Picture 3" descr="nealuce_parete">
          <a:extLst>
            <a:ext uri="{FF2B5EF4-FFF2-40B4-BE49-F238E27FC236}">
              <a16:creationId xmlns:a16="http://schemas.microsoft.com/office/drawing/2014/main" id="{00000000-0008-0000-0000-00000D62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4307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6174" name="Picture 2">
          <a:extLst>
            <a:ext uri="{FF2B5EF4-FFF2-40B4-BE49-F238E27FC236}">
              <a16:creationId xmlns:a16="http://schemas.microsoft.com/office/drawing/2014/main" id="{00000000-0008-0000-0000-00000E6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4665</xdr:row>
      <xdr:rowOff>0</xdr:rowOff>
    </xdr:from>
    <xdr:to>
      <xdr:col>1</xdr:col>
      <xdr:colOff>1095375</xdr:colOff>
      <xdr:row>4665</xdr:row>
      <xdr:rowOff>0</xdr:rowOff>
    </xdr:to>
    <xdr:pic>
      <xdr:nvPicPr>
        <xdr:cNvPr id="156175" name="Picture 3" descr="nealuce_parete">
          <a:extLst>
            <a:ext uri="{FF2B5EF4-FFF2-40B4-BE49-F238E27FC236}">
              <a16:creationId xmlns:a16="http://schemas.microsoft.com/office/drawing/2014/main" id="{00000000-0008-0000-0000-00000F62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4307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6176" name="Picture 2">
          <a:extLst>
            <a:ext uri="{FF2B5EF4-FFF2-40B4-BE49-F238E27FC236}">
              <a16:creationId xmlns:a16="http://schemas.microsoft.com/office/drawing/2014/main" id="{00000000-0008-0000-0000-0000106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695325</xdr:colOff>
      <xdr:row>4665</xdr:row>
      <xdr:rowOff>0</xdr:rowOff>
    </xdr:from>
    <xdr:to>
      <xdr:col>1</xdr:col>
      <xdr:colOff>695325</xdr:colOff>
      <xdr:row>4665</xdr:row>
      <xdr:rowOff>9525</xdr:rowOff>
    </xdr:to>
    <xdr:pic>
      <xdr:nvPicPr>
        <xdr:cNvPr id="156177" name="Picture 218" descr="Izrezak.JPG">
          <a:extLst>
            <a:ext uri="{FF2B5EF4-FFF2-40B4-BE49-F238E27FC236}">
              <a16:creationId xmlns:a16="http://schemas.microsoft.com/office/drawing/2014/main" id="{00000000-0008-0000-0000-0000116202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343025" y="1786966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6178" name="Picture 2">
          <a:extLst>
            <a:ext uri="{FF2B5EF4-FFF2-40B4-BE49-F238E27FC236}">
              <a16:creationId xmlns:a16="http://schemas.microsoft.com/office/drawing/2014/main" id="{00000000-0008-0000-0000-0000126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4665</xdr:row>
      <xdr:rowOff>0</xdr:rowOff>
    </xdr:from>
    <xdr:to>
      <xdr:col>1</xdr:col>
      <xdr:colOff>1095375</xdr:colOff>
      <xdr:row>4665</xdr:row>
      <xdr:rowOff>0</xdr:rowOff>
    </xdr:to>
    <xdr:pic>
      <xdr:nvPicPr>
        <xdr:cNvPr id="156179" name="Picture 3" descr="nealuce_parete">
          <a:extLst>
            <a:ext uri="{FF2B5EF4-FFF2-40B4-BE49-F238E27FC236}">
              <a16:creationId xmlns:a16="http://schemas.microsoft.com/office/drawing/2014/main" id="{00000000-0008-0000-0000-00001362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4307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6180" name="Picture 2">
          <a:extLst>
            <a:ext uri="{FF2B5EF4-FFF2-40B4-BE49-F238E27FC236}">
              <a16:creationId xmlns:a16="http://schemas.microsoft.com/office/drawing/2014/main" id="{00000000-0008-0000-0000-0000146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4665</xdr:row>
      <xdr:rowOff>0</xdr:rowOff>
    </xdr:from>
    <xdr:to>
      <xdr:col>1</xdr:col>
      <xdr:colOff>1095375</xdr:colOff>
      <xdr:row>4665</xdr:row>
      <xdr:rowOff>0</xdr:rowOff>
    </xdr:to>
    <xdr:pic>
      <xdr:nvPicPr>
        <xdr:cNvPr id="156181" name="Picture 3" descr="nealuce_parete">
          <a:extLst>
            <a:ext uri="{FF2B5EF4-FFF2-40B4-BE49-F238E27FC236}">
              <a16:creationId xmlns:a16="http://schemas.microsoft.com/office/drawing/2014/main" id="{00000000-0008-0000-0000-00001562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4307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6182" name="Picture 2">
          <a:extLst>
            <a:ext uri="{FF2B5EF4-FFF2-40B4-BE49-F238E27FC236}">
              <a16:creationId xmlns:a16="http://schemas.microsoft.com/office/drawing/2014/main" id="{00000000-0008-0000-0000-0000166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4665</xdr:row>
      <xdr:rowOff>0</xdr:rowOff>
    </xdr:from>
    <xdr:to>
      <xdr:col>1</xdr:col>
      <xdr:colOff>1095375</xdr:colOff>
      <xdr:row>4665</xdr:row>
      <xdr:rowOff>0</xdr:rowOff>
    </xdr:to>
    <xdr:pic>
      <xdr:nvPicPr>
        <xdr:cNvPr id="156183" name="Picture 3" descr="nealuce_parete">
          <a:extLst>
            <a:ext uri="{FF2B5EF4-FFF2-40B4-BE49-F238E27FC236}">
              <a16:creationId xmlns:a16="http://schemas.microsoft.com/office/drawing/2014/main" id="{00000000-0008-0000-0000-00001762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4307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6184" name="Picture 2">
          <a:extLst>
            <a:ext uri="{FF2B5EF4-FFF2-40B4-BE49-F238E27FC236}">
              <a16:creationId xmlns:a16="http://schemas.microsoft.com/office/drawing/2014/main" id="{00000000-0008-0000-0000-0000186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6185" name="Picture 2">
          <a:extLst>
            <a:ext uri="{FF2B5EF4-FFF2-40B4-BE49-F238E27FC236}">
              <a16:creationId xmlns:a16="http://schemas.microsoft.com/office/drawing/2014/main" id="{00000000-0008-0000-0000-0000196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4665</xdr:row>
      <xdr:rowOff>0</xdr:rowOff>
    </xdr:from>
    <xdr:to>
      <xdr:col>1</xdr:col>
      <xdr:colOff>1095375</xdr:colOff>
      <xdr:row>4665</xdr:row>
      <xdr:rowOff>0</xdr:rowOff>
    </xdr:to>
    <xdr:pic>
      <xdr:nvPicPr>
        <xdr:cNvPr id="156186" name="Picture 3" descr="nealuce_parete">
          <a:extLst>
            <a:ext uri="{FF2B5EF4-FFF2-40B4-BE49-F238E27FC236}">
              <a16:creationId xmlns:a16="http://schemas.microsoft.com/office/drawing/2014/main" id="{00000000-0008-0000-0000-00001A62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4307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6187" name="Picture 2">
          <a:extLst>
            <a:ext uri="{FF2B5EF4-FFF2-40B4-BE49-F238E27FC236}">
              <a16:creationId xmlns:a16="http://schemas.microsoft.com/office/drawing/2014/main" id="{00000000-0008-0000-0000-00001B6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4665</xdr:row>
      <xdr:rowOff>0</xdr:rowOff>
    </xdr:from>
    <xdr:to>
      <xdr:col>1</xdr:col>
      <xdr:colOff>1095375</xdr:colOff>
      <xdr:row>4665</xdr:row>
      <xdr:rowOff>0</xdr:rowOff>
    </xdr:to>
    <xdr:pic>
      <xdr:nvPicPr>
        <xdr:cNvPr id="156188" name="Picture 3" descr="nealuce_parete">
          <a:extLst>
            <a:ext uri="{FF2B5EF4-FFF2-40B4-BE49-F238E27FC236}">
              <a16:creationId xmlns:a16="http://schemas.microsoft.com/office/drawing/2014/main" id="{00000000-0008-0000-0000-00001C62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4307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6189" name="Picture 2">
          <a:extLst>
            <a:ext uri="{FF2B5EF4-FFF2-40B4-BE49-F238E27FC236}">
              <a16:creationId xmlns:a16="http://schemas.microsoft.com/office/drawing/2014/main" id="{00000000-0008-0000-0000-00001D6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4665</xdr:row>
      <xdr:rowOff>0</xdr:rowOff>
    </xdr:from>
    <xdr:to>
      <xdr:col>1</xdr:col>
      <xdr:colOff>1095375</xdr:colOff>
      <xdr:row>4665</xdr:row>
      <xdr:rowOff>0</xdr:rowOff>
    </xdr:to>
    <xdr:pic>
      <xdr:nvPicPr>
        <xdr:cNvPr id="156190" name="Picture 3" descr="nealuce_parete">
          <a:extLst>
            <a:ext uri="{FF2B5EF4-FFF2-40B4-BE49-F238E27FC236}">
              <a16:creationId xmlns:a16="http://schemas.microsoft.com/office/drawing/2014/main" id="{00000000-0008-0000-0000-00001E62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4307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0</xdr:rowOff>
    </xdr:to>
    <xdr:pic>
      <xdr:nvPicPr>
        <xdr:cNvPr id="156191" name="Picture 2">
          <a:extLst>
            <a:ext uri="{FF2B5EF4-FFF2-40B4-BE49-F238E27FC236}">
              <a16:creationId xmlns:a16="http://schemas.microsoft.com/office/drawing/2014/main" id="{00000000-0008-0000-0000-00001F6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4665</xdr:row>
      <xdr:rowOff>0</xdr:rowOff>
    </xdr:from>
    <xdr:to>
      <xdr:col>1</xdr:col>
      <xdr:colOff>1095375</xdr:colOff>
      <xdr:row>4665</xdr:row>
      <xdr:rowOff>0</xdr:rowOff>
    </xdr:to>
    <xdr:pic>
      <xdr:nvPicPr>
        <xdr:cNvPr id="156192" name="Picture 3" descr="nealuce_parete">
          <a:extLst>
            <a:ext uri="{FF2B5EF4-FFF2-40B4-BE49-F238E27FC236}">
              <a16:creationId xmlns:a16="http://schemas.microsoft.com/office/drawing/2014/main" id="{00000000-0008-0000-0000-00002062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43075" y="1786966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193" name="Picture 2479" descr="Planet 1.1-a.jpg">
          <a:extLst>
            <a:ext uri="{FF2B5EF4-FFF2-40B4-BE49-F238E27FC236}">
              <a16:creationId xmlns:a16="http://schemas.microsoft.com/office/drawing/2014/main" id="{00000000-0008-0000-0000-000021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2357137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194" name="Picture 2480" descr="Planet 1.1-a.jpg">
          <a:extLst>
            <a:ext uri="{FF2B5EF4-FFF2-40B4-BE49-F238E27FC236}">
              <a16:creationId xmlns:a16="http://schemas.microsoft.com/office/drawing/2014/main" id="{00000000-0008-0000-0000-000022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2357137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195" name="Picture 2481" descr="Planet 1.1-a.jpg">
          <a:extLst>
            <a:ext uri="{FF2B5EF4-FFF2-40B4-BE49-F238E27FC236}">
              <a16:creationId xmlns:a16="http://schemas.microsoft.com/office/drawing/2014/main" id="{00000000-0008-0000-0000-000023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2357137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196" name="Picture 2482" descr="Planet 1.1-a.jpg">
          <a:extLst>
            <a:ext uri="{FF2B5EF4-FFF2-40B4-BE49-F238E27FC236}">
              <a16:creationId xmlns:a16="http://schemas.microsoft.com/office/drawing/2014/main" id="{00000000-0008-0000-0000-000024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49789197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197" name="Picture 2485" descr="Planet 1.1-a.jpg">
          <a:extLst>
            <a:ext uri="{FF2B5EF4-FFF2-40B4-BE49-F238E27FC236}">
              <a16:creationId xmlns:a16="http://schemas.microsoft.com/office/drawing/2014/main" id="{00000000-0008-0000-0000-000025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489271850"/>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198" name="Picture 2488" descr="Planet 1.1-a.jpg">
          <a:extLst>
            <a:ext uri="{FF2B5EF4-FFF2-40B4-BE49-F238E27FC236}">
              <a16:creationId xmlns:a16="http://schemas.microsoft.com/office/drawing/2014/main" id="{00000000-0008-0000-0000-000026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494624900"/>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199" name="Picture 2491" descr="Planet 1.1-a.jpg">
          <a:extLst>
            <a:ext uri="{FF2B5EF4-FFF2-40B4-BE49-F238E27FC236}">
              <a16:creationId xmlns:a16="http://schemas.microsoft.com/office/drawing/2014/main" id="{00000000-0008-0000-0000-000027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2357137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200" name="Picture 2494" descr="Planet 1.1-a.jpg">
          <a:extLst>
            <a:ext uri="{FF2B5EF4-FFF2-40B4-BE49-F238E27FC236}">
              <a16:creationId xmlns:a16="http://schemas.microsoft.com/office/drawing/2014/main" id="{00000000-0008-0000-0000-000028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15246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201" name="Picture 2497" descr="Planet 1.1-a.jpg">
          <a:extLst>
            <a:ext uri="{FF2B5EF4-FFF2-40B4-BE49-F238E27FC236}">
              <a16:creationId xmlns:a16="http://schemas.microsoft.com/office/drawing/2014/main" id="{00000000-0008-0000-0000-000029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013781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202" name="Picture 2498" descr="Planet 1.1-a.jpg">
          <a:extLst>
            <a:ext uri="{FF2B5EF4-FFF2-40B4-BE49-F238E27FC236}">
              <a16:creationId xmlns:a16="http://schemas.microsoft.com/office/drawing/2014/main" id="{00000000-0008-0000-0000-00002A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013781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203" name="Picture 2499" descr="Planet 1.1-a.jpg">
          <a:extLst>
            <a:ext uri="{FF2B5EF4-FFF2-40B4-BE49-F238E27FC236}">
              <a16:creationId xmlns:a16="http://schemas.microsoft.com/office/drawing/2014/main" id="{00000000-0008-0000-0000-00002B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013781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204" name="Picture 2500" descr="Planet 1.1-a.jpg">
          <a:extLst>
            <a:ext uri="{FF2B5EF4-FFF2-40B4-BE49-F238E27FC236}">
              <a16:creationId xmlns:a16="http://schemas.microsoft.com/office/drawing/2014/main" id="{00000000-0008-0000-0000-00002C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013781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205" name="Picture 2501" descr="Planet 1.1-a.jpg">
          <a:extLst>
            <a:ext uri="{FF2B5EF4-FFF2-40B4-BE49-F238E27FC236}">
              <a16:creationId xmlns:a16="http://schemas.microsoft.com/office/drawing/2014/main" id="{00000000-0008-0000-0000-00002D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013781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206" name="Picture 2502" descr="Planet 1.1-a.jpg">
          <a:extLst>
            <a:ext uri="{FF2B5EF4-FFF2-40B4-BE49-F238E27FC236}">
              <a16:creationId xmlns:a16="http://schemas.microsoft.com/office/drawing/2014/main" id="{00000000-0008-0000-0000-00002E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013781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207" name="Picture 2503" descr="Planet 1.1-a.jpg">
          <a:extLst>
            <a:ext uri="{FF2B5EF4-FFF2-40B4-BE49-F238E27FC236}">
              <a16:creationId xmlns:a16="http://schemas.microsoft.com/office/drawing/2014/main" id="{00000000-0008-0000-0000-00002F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06207300"/>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208" name="Picture 2504" descr="Planet 1.1-a.jpg">
          <a:extLst>
            <a:ext uri="{FF2B5EF4-FFF2-40B4-BE49-F238E27FC236}">
              <a16:creationId xmlns:a16="http://schemas.microsoft.com/office/drawing/2014/main" id="{00000000-0008-0000-0000-000030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06207300"/>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209" name="Picture 2505" descr="Planet 1.1-a.jpg">
          <a:extLst>
            <a:ext uri="{FF2B5EF4-FFF2-40B4-BE49-F238E27FC236}">
              <a16:creationId xmlns:a16="http://schemas.microsoft.com/office/drawing/2014/main" id="{00000000-0008-0000-0000-000031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06207300"/>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210" name="Picture 2506" descr="Planet 1.1-a.jpg">
          <a:extLst>
            <a:ext uri="{FF2B5EF4-FFF2-40B4-BE49-F238E27FC236}">
              <a16:creationId xmlns:a16="http://schemas.microsoft.com/office/drawing/2014/main" id="{00000000-0008-0000-0000-000032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06207300"/>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211" name="Picture 2507" descr="Planet 1.1-a.jpg">
          <a:extLst>
            <a:ext uri="{FF2B5EF4-FFF2-40B4-BE49-F238E27FC236}">
              <a16:creationId xmlns:a16="http://schemas.microsoft.com/office/drawing/2014/main" id="{00000000-0008-0000-0000-000033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06207300"/>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212" name="Picture 2508" descr="Planet 1.1-a.jpg">
          <a:extLst>
            <a:ext uri="{FF2B5EF4-FFF2-40B4-BE49-F238E27FC236}">
              <a16:creationId xmlns:a16="http://schemas.microsoft.com/office/drawing/2014/main" id="{00000000-0008-0000-0000-000034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06207300"/>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213" name="Picture 2509" descr="Planet 1.1-a.jpg">
          <a:extLst>
            <a:ext uri="{FF2B5EF4-FFF2-40B4-BE49-F238E27FC236}">
              <a16:creationId xmlns:a16="http://schemas.microsoft.com/office/drawing/2014/main" id="{00000000-0008-0000-0000-000035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10150650"/>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214" name="Picture 2512" descr="Planet 1.1-a.jpg">
          <a:extLst>
            <a:ext uri="{FF2B5EF4-FFF2-40B4-BE49-F238E27FC236}">
              <a16:creationId xmlns:a16="http://schemas.microsoft.com/office/drawing/2014/main" id="{00000000-0008-0000-0000-000036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18342150"/>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215" name="Picture 2515" descr="Planet 1.1-a.jpg">
          <a:extLst>
            <a:ext uri="{FF2B5EF4-FFF2-40B4-BE49-F238E27FC236}">
              <a16:creationId xmlns:a16="http://schemas.microsoft.com/office/drawing/2014/main" id="{00000000-0008-0000-0000-000037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3134377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216" name="Picture 2518" descr="Planet 1.1-a.jpg">
          <a:extLst>
            <a:ext uri="{FF2B5EF4-FFF2-40B4-BE49-F238E27FC236}">
              <a16:creationId xmlns:a16="http://schemas.microsoft.com/office/drawing/2014/main" id="{00000000-0008-0000-0000-000038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266384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217" name="Picture 2521" descr="Planet 1.1-a.jpg">
          <a:extLst>
            <a:ext uri="{FF2B5EF4-FFF2-40B4-BE49-F238E27FC236}">
              <a16:creationId xmlns:a16="http://schemas.microsoft.com/office/drawing/2014/main" id="{00000000-0008-0000-0000-000039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3561097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218" name="Picture 2524" descr="Planet 1.1-a.jpg">
          <a:extLst>
            <a:ext uri="{FF2B5EF4-FFF2-40B4-BE49-F238E27FC236}">
              <a16:creationId xmlns:a16="http://schemas.microsoft.com/office/drawing/2014/main" id="{00000000-0008-0000-0000-00003A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381827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219" name="Picture 2527" descr="Planet 1.1-a.jpg">
          <a:extLst>
            <a:ext uri="{FF2B5EF4-FFF2-40B4-BE49-F238E27FC236}">
              <a16:creationId xmlns:a16="http://schemas.microsoft.com/office/drawing/2014/main" id="{00000000-0008-0000-0000-00003B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4083067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220" name="Picture 2528" descr="Planet 1.1-a.jpg">
          <a:extLst>
            <a:ext uri="{FF2B5EF4-FFF2-40B4-BE49-F238E27FC236}">
              <a16:creationId xmlns:a16="http://schemas.microsoft.com/office/drawing/2014/main" id="{00000000-0008-0000-0000-00003C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4083067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221" name="Picture 2529" descr="Planet 1.1-a.jpg">
          <a:extLst>
            <a:ext uri="{FF2B5EF4-FFF2-40B4-BE49-F238E27FC236}">
              <a16:creationId xmlns:a16="http://schemas.microsoft.com/office/drawing/2014/main" id="{00000000-0008-0000-0000-00003D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4083067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222" name="Picture 2530" descr="Planet 1.1-a.jpg">
          <a:extLst>
            <a:ext uri="{FF2B5EF4-FFF2-40B4-BE49-F238E27FC236}">
              <a16:creationId xmlns:a16="http://schemas.microsoft.com/office/drawing/2014/main" id="{00000000-0008-0000-0000-00003E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4083067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223" name="Picture 2531" descr="Planet 1.1-a.jpg">
          <a:extLst>
            <a:ext uri="{FF2B5EF4-FFF2-40B4-BE49-F238E27FC236}">
              <a16:creationId xmlns:a16="http://schemas.microsoft.com/office/drawing/2014/main" id="{00000000-0008-0000-0000-00003F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4083067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224" name="Picture 2532" descr="Planet 1.1-a.jpg">
          <a:extLst>
            <a:ext uri="{FF2B5EF4-FFF2-40B4-BE49-F238E27FC236}">
              <a16:creationId xmlns:a16="http://schemas.microsoft.com/office/drawing/2014/main" id="{00000000-0008-0000-0000-000040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4083067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225" name="Picture 2533" descr="Planet 1.1-a.jpg">
          <a:extLst>
            <a:ext uri="{FF2B5EF4-FFF2-40B4-BE49-F238E27FC236}">
              <a16:creationId xmlns:a16="http://schemas.microsoft.com/office/drawing/2014/main" id="{00000000-0008-0000-0000-000041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4083067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226" name="Picture 2534" descr="Planet 1.1-a.jpg">
          <a:extLst>
            <a:ext uri="{FF2B5EF4-FFF2-40B4-BE49-F238E27FC236}">
              <a16:creationId xmlns:a16="http://schemas.microsoft.com/office/drawing/2014/main" id="{00000000-0008-0000-0000-000042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4083067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227" name="Picture 2535" descr="Planet 1.1-a.jpg">
          <a:extLst>
            <a:ext uri="{FF2B5EF4-FFF2-40B4-BE49-F238E27FC236}">
              <a16:creationId xmlns:a16="http://schemas.microsoft.com/office/drawing/2014/main" id="{00000000-0008-0000-0000-000043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4083067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228" name="Picture 2536" descr="Planet 1.1-a.jpg">
          <a:extLst>
            <a:ext uri="{FF2B5EF4-FFF2-40B4-BE49-F238E27FC236}">
              <a16:creationId xmlns:a16="http://schemas.microsoft.com/office/drawing/2014/main" id="{00000000-0008-0000-0000-000044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4083067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229" name="Picture 2537" descr="Planet 1.1-a.jpg">
          <a:extLst>
            <a:ext uri="{FF2B5EF4-FFF2-40B4-BE49-F238E27FC236}">
              <a16:creationId xmlns:a16="http://schemas.microsoft.com/office/drawing/2014/main" id="{00000000-0008-0000-0000-000045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4083067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230" name="Picture 2538" descr="Planet 1.1-a.jpg">
          <a:extLst>
            <a:ext uri="{FF2B5EF4-FFF2-40B4-BE49-F238E27FC236}">
              <a16:creationId xmlns:a16="http://schemas.microsoft.com/office/drawing/2014/main" id="{00000000-0008-0000-0000-000046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4083067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231" name="Picture 2539" descr="Planet 1.1-a.jpg">
          <a:extLst>
            <a:ext uri="{FF2B5EF4-FFF2-40B4-BE49-F238E27FC236}">
              <a16:creationId xmlns:a16="http://schemas.microsoft.com/office/drawing/2014/main" id="{00000000-0008-0000-0000-000047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4083067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232" name="Picture 2540" descr="Planet 1.1-a.jpg">
          <a:extLst>
            <a:ext uri="{FF2B5EF4-FFF2-40B4-BE49-F238E27FC236}">
              <a16:creationId xmlns:a16="http://schemas.microsoft.com/office/drawing/2014/main" id="{00000000-0008-0000-0000-000048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4083067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233" name="Picture 2541" descr="Planet 1.1-a.jpg">
          <a:extLst>
            <a:ext uri="{FF2B5EF4-FFF2-40B4-BE49-F238E27FC236}">
              <a16:creationId xmlns:a16="http://schemas.microsoft.com/office/drawing/2014/main" id="{00000000-0008-0000-0000-000049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4083067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234" name="Picture 2542" descr="Planet 1.1-a.jpg">
          <a:extLst>
            <a:ext uri="{FF2B5EF4-FFF2-40B4-BE49-F238E27FC236}">
              <a16:creationId xmlns:a16="http://schemas.microsoft.com/office/drawing/2014/main" id="{00000000-0008-0000-0000-00004A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4083067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235" name="Picture 2543" descr="Planet 1.1-a.jpg">
          <a:extLst>
            <a:ext uri="{FF2B5EF4-FFF2-40B4-BE49-F238E27FC236}">
              <a16:creationId xmlns:a16="http://schemas.microsoft.com/office/drawing/2014/main" id="{00000000-0008-0000-0000-00004B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4083067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236" name="Picture 2544" descr="Planet 1.1-a.jpg">
          <a:extLst>
            <a:ext uri="{FF2B5EF4-FFF2-40B4-BE49-F238E27FC236}">
              <a16:creationId xmlns:a16="http://schemas.microsoft.com/office/drawing/2014/main" id="{00000000-0008-0000-0000-00004C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4083067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237" name="Picture 2545" descr="Planet 1.1-a.jpg">
          <a:extLst>
            <a:ext uri="{FF2B5EF4-FFF2-40B4-BE49-F238E27FC236}">
              <a16:creationId xmlns:a16="http://schemas.microsoft.com/office/drawing/2014/main" id="{00000000-0008-0000-0000-00004D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4083067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238" name="Picture 2546" descr="Planet 1.1-a.jpg">
          <a:extLst>
            <a:ext uri="{FF2B5EF4-FFF2-40B4-BE49-F238E27FC236}">
              <a16:creationId xmlns:a16="http://schemas.microsoft.com/office/drawing/2014/main" id="{00000000-0008-0000-0000-00004E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4083067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239" name="Picture 2547" descr="Planet 1.1-a.jpg">
          <a:extLst>
            <a:ext uri="{FF2B5EF4-FFF2-40B4-BE49-F238E27FC236}">
              <a16:creationId xmlns:a16="http://schemas.microsoft.com/office/drawing/2014/main" id="{00000000-0008-0000-0000-00004F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4083067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240" name="Picture 2548" descr="Planet 1.1-a.jpg">
          <a:extLst>
            <a:ext uri="{FF2B5EF4-FFF2-40B4-BE49-F238E27FC236}">
              <a16:creationId xmlns:a16="http://schemas.microsoft.com/office/drawing/2014/main" id="{00000000-0008-0000-0000-000050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4083067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241" name="Picture 2549" descr="Planet 1.1-a.jpg">
          <a:extLst>
            <a:ext uri="{FF2B5EF4-FFF2-40B4-BE49-F238E27FC236}">
              <a16:creationId xmlns:a16="http://schemas.microsoft.com/office/drawing/2014/main" id="{00000000-0008-0000-0000-000051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4083067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242" name="Picture 2550" descr="Planet 1.1-a.jpg">
          <a:extLst>
            <a:ext uri="{FF2B5EF4-FFF2-40B4-BE49-F238E27FC236}">
              <a16:creationId xmlns:a16="http://schemas.microsoft.com/office/drawing/2014/main" id="{00000000-0008-0000-0000-000052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4083067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243" name="Picture 2551" descr="Planet 1.1-a.jpg">
          <a:extLst>
            <a:ext uri="{FF2B5EF4-FFF2-40B4-BE49-F238E27FC236}">
              <a16:creationId xmlns:a16="http://schemas.microsoft.com/office/drawing/2014/main" id="{00000000-0008-0000-0000-000053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4502167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244" name="Picture 2552" descr="Planet 1.1-a.jpg">
          <a:extLst>
            <a:ext uri="{FF2B5EF4-FFF2-40B4-BE49-F238E27FC236}">
              <a16:creationId xmlns:a16="http://schemas.microsoft.com/office/drawing/2014/main" id="{00000000-0008-0000-0000-000054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4502167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245" name="Picture 2553" descr="Planet 1.1-a.jpg">
          <a:extLst>
            <a:ext uri="{FF2B5EF4-FFF2-40B4-BE49-F238E27FC236}">
              <a16:creationId xmlns:a16="http://schemas.microsoft.com/office/drawing/2014/main" id="{00000000-0008-0000-0000-000055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4502167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246" name="Picture 2554" descr="Planet 1.1-a.jpg">
          <a:extLst>
            <a:ext uri="{FF2B5EF4-FFF2-40B4-BE49-F238E27FC236}">
              <a16:creationId xmlns:a16="http://schemas.microsoft.com/office/drawing/2014/main" id="{00000000-0008-0000-0000-000056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4502167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247" name="Picture 2555" descr="Planet 1.1-a.jpg">
          <a:extLst>
            <a:ext uri="{FF2B5EF4-FFF2-40B4-BE49-F238E27FC236}">
              <a16:creationId xmlns:a16="http://schemas.microsoft.com/office/drawing/2014/main" id="{00000000-0008-0000-0000-000057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4502167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248" name="Picture 2556" descr="Planet 1.1-a.jpg">
          <a:extLst>
            <a:ext uri="{FF2B5EF4-FFF2-40B4-BE49-F238E27FC236}">
              <a16:creationId xmlns:a16="http://schemas.microsoft.com/office/drawing/2014/main" id="{00000000-0008-0000-0000-000058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4502167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249" name="Picture 2557" descr="Planet 1.1-a.jpg">
          <a:extLst>
            <a:ext uri="{FF2B5EF4-FFF2-40B4-BE49-F238E27FC236}">
              <a16:creationId xmlns:a16="http://schemas.microsoft.com/office/drawing/2014/main" id="{00000000-0008-0000-0000-000059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4502167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250" name="Picture 2558" descr="Planet 1.1-a.jpg">
          <a:extLst>
            <a:ext uri="{FF2B5EF4-FFF2-40B4-BE49-F238E27FC236}">
              <a16:creationId xmlns:a16="http://schemas.microsoft.com/office/drawing/2014/main" id="{00000000-0008-0000-0000-00005A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4502167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251" name="Picture 2559" descr="Planet 1.1-a.jpg">
          <a:extLst>
            <a:ext uri="{FF2B5EF4-FFF2-40B4-BE49-F238E27FC236}">
              <a16:creationId xmlns:a16="http://schemas.microsoft.com/office/drawing/2014/main" id="{00000000-0008-0000-0000-00005B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4502167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252" name="Picture 2560" descr="Planet 1.1-a.jpg">
          <a:extLst>
            <a:ext uri="{FF2B5EF4-FFF2-40B4-BE49-F238E27FC236}">
              <a16:creationId xmlns:a16="http://schemas.microsoft.com/office/drawing/2014/main" id="{00000000-0008-0000-0000-00005C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4502167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253" name="Picture 2561" descr="Planet 1.1-a.jpg">
          <a:extLst>
            <a:ext uri="{FF2B5EF4-FFF2-40B4-BE49-F238E27FC236}">
              <a16:creationId xmlns:a16="http://schemas.microsoft.com/office/drawing/2014/main" id="{00000000-0008-0000-0000-00005D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4502167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254" name="Picture 2562" descr="Planet 1.1-a.jpg">
          <a:extLst>
            <a:ext uri="{FF2B5EF4-FFF2-40B4-BE49-F238E27FC236}">
              <a16:creationId xmlns:a16="http://schemas.microsoft.com/office/drawing/2014/main" id="{00000000-0008-0000-0000-00005E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4502167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255" name="Picture 2563" descr="Planet 1.1-a.jpg">
          <a:extLst>
            <a:ext uri="{FF2B5EF4-FFF2-40B4-BE49-F238E27FC236}">
              <a16:creationId xmlns:a16="http://schemas.microsoft.com/office/drawing/2014/main" id="{00000000-0008-0000-0000-00005F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4502167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256" name="Picture 2564" descr="Planet 1.1-a.jpg">
          <a:extLst>
            <a:ext uri="{FF2B5EF4-FFF2-40B4-BE49-F238E27FC236}">
              <a16:creationId xmlns:a16="http://schemas.microsoft.com/office/drawing/2014/main" id="{00000000-0008-0000-0000-000060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4502167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257" name="Picture 2565" descr="Planet 1.1-a.jpg">
          <a:extLst>
            <a:ext uri="{FF2B5EF4-FFF2-40B4-BE49-F238E27FC236}">
              <a16:creationId xmlns:a16="http://schemas.microsoft.com/office/drawing/2014/main" id="{00000000-0008-0000-0000-000061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4502167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258" name="Picture 2566" descr="Planet 1.1-a.jpg">
          <a:extLst>
            <a:ext uri="{FF2B5EF4-FFF2-40B4-BE49-F238E27FC236}">
              <a16:creationId xmlns:a16="http://schemas.microsoft.com/office/drawing/2014/main" id="{00000000-0008-0000-0000-000062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4502167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259" name="Picture 2567" descr="Planet 1.1-a.jpg">
          <a:extLst>
            <a:ext uri="{FF2B5EF4-FFF2-40B4-BE49-F238E27FC236}">
              <a16:creationId xmlns:a16="http://schemas.microsoft.com/office/drawing/2014/main" id="{00000000-0008-0000-0000-000063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4502167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260" name="Picture 2568" descr="Planet 1.1-a.jpg">
          <a:extLst>
            <a:ext uri="{FF2B5EF4-FFF2-40B4-BE49-F238E27FC236}">
              <a16:creationId xmlns:a16="http://schemas.microsoft.com/office/drawing/2014/main" id="{00000000-0008-0000-0000-000064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4502167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261" name="Picture 2569" descr="Planet 1.1-a.jpg">
          <a:extLst>
            <a:ext uri="{FF2B5EF4-FFF2-40B4-BE49-F238E27FC236}">
              <a16:creationId xmlns:a16="http://schemas.microsoft.com/office/drawing/2014/main" id="{00000000-0008-0000-0000-000065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4502167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262" name="Picture 2570" descr="Planet 1.1-a.jpg">
          <a:extLst>
            <a:ext uri="{FF2B5EF4-FFF2-40B4-BE49-F238E27FC236}">
              <a16:creationId xmlns:a16="http://schemas.microsoft.com/office/drawing/2014/main" id="{00000000-0008-0000-0000-000066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4502167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263" name="Picture 2571" descr="Planet 1.1-a.jpg">
          <a:extLst>
            <a:ext uri="{FF2B5EF4-FFF2-40B4-BE49-F238E27FC236}">
              <a16:creationId xmlns:a16="http://schemas.microsoft.com/office/drawing/2014/main" id="{00000000-0008-0000-0000-000067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4502167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264" name="Picture 2572" descr="Planet 1.1-a.jpg">
          <a:extLst>
            <a:ext uri="{FF2B5EF4-FFF2-40B4-BE49-F238E27FC236}">
              <a16:creationId xmlns:a16="http://schemas.microsoft.com/office/drawing/2014/main" id="{00000000-0008-0000-0000-000068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4502167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265" name="Picture 2573" descr="Planet 1.1-a.jpg">
          <a:extLst>
            <a:ext uri="{FF2B5EF4-FFF2-40B4-BE49-F238E27FC236}">
              <a16:creationId xmlns:a16="http://schemas.microsoft.com/office/drawing/2014/main" id="{00000000-0008-0000-0000-000069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4502167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266" name="Picture 2574" descr="Planet 1.1-a.jpg">
          <a:extLst>
            <a:ext uri="{FF2B5EF4-FFF2-40B4-BE49-F238E27FC236}">
              <a16:creationId xmlns:a16="http://schemas.microsoft.com/office/drawing/2014/main" id="{00000000-0008-0000-0000-00006A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4502167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267" name="Picture 2575" descr="Planet 1.1-a.jpg">
          <a:extLst>
            <a:ext uri="{FF2B5EF4-FFF2-40B4-BE49-F238E27FC236}">
              <a16:creationId xmlns:a16="http://schemas.microsoft.com/office/drawing/2014/main" id="{00000000-0008-0000-0000-00006B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49184100"/>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268" name="Picture 2578" descr="Planet 1.1-a.jpg">
          <a:extLst>
            <a:ext uri="{FF2B5EF4-FFF2-40B4-BE49-F238E27FC236}">
              <a16:creationId xmlns:a16="http://schemas.microsoft.com/office/drawing/2014/main" id="{00000000-0008-0000-0000-00006C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53222700"/>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269" name="Picture 2581" descr="Planet 1.1-a.jpg">
          <a:extLst>
            <a:ext uri="{FF2B5EF4-FFF2-40B4-BE49-F238E27FC236}">
              <a16:creationId xmlns:a16="http://schemas.microsoft.com/office/drawing/2014/main" id="{00000000-0008-0000-0000-00006D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56251650"/>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270" name="Picture 2582" descr="Planet 1.1-a.jpg">
          <a:extLst>
            <a:ext uri="{FF2B5EF4-FFF2-40B4-BE49-F238E27FC236}">
              <a16:creationId xmlns:a16="http://schemas.microsoft.com/office/drawing/2014/main" id="{00000000-0008-0000-0000-00006E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56251650"/>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271" name="Picture 2583" descr="Planet 1.1-a.jpg">
          <a:extLst>
            <a:ext uri="{FF2B5EF4-FFF2-40B4-BE49-F238E27FC236}">
              <a16:creationId xmlns:a16="http://schemas.microsoft.com/office/drawing/2014/main" id="{00000000-0008-0000-0000-00006F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56251650"/>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272" name="Picture 2584" descr="Planet 1.1-a.jpg">
          <a:extLst>
            <a:ext uri="{FF2B5EF4-FFF2-40B4-BE49-F238E27FC236}">
              <a16:creationId xmlns:a16="http://schemas.microsoft.com/office/drawing/2014/main" id="{00000000-0008-0000-0000-000070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56251650"/>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273" name="Picture 2585" descr="Planet 1.1-a.jpg">
          <a:extLst>
            <a:ext uri="{FF2B5EF4-FFF2-40B4-BE49-F238E27FC236}">
              <a16:creationId xmlns:a16="http://schemas.microsoft.com/office/drawing/2014/main" id="{00000000-0008-0000-0000-000071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56251650"/>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274" name="Picture 2586" descr="Planet 1.1-a.jpg">
          <a:extLst>
            <a:ext uri="{FF2B5EF4-FFF2-40B4-BE49-F238E27FC236}">
              <a16:creationId xmlns:a16="http://schemas.microsoft.com/office/drawing/2014/main" id="{00000000-0008-0000-0000-000072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56251650"/>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275" name="Picture 2587" descr="Planet 1.1-a.jpg">
          <a:extLst>
            <a:ext uri="{FF2B5EF4-FFF2-40B4-BE49-F238E27FC236}">
              <a16:creationId xmlns:a16="http://schemas.microsoft.com/office/drawing/2014/main" id="{00000000-0008-0000-0000-000073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608522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276" name="Picture 2588" descr="Planet 1.1-a.jpg">
          <a:extLst>
            <a:ext uri="{FF2B5EF4-FFF2-40B4-BE49-F238E27FC236}">
              <a16:creationId xmlns:a16="http://schemas.microsoft.com/office/drawing/2014/main" id="{00000000-0008-0000-0000-000074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608522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277" name="Picture 2589" descr="Planet 1.1-a.jpg">
          <a:extLst>
            <a:ext uri="{FF2B5EF4-FFF2-40B4-BE49-F238E27FC236}">
              <a16:creationId xmlns:a16="http://schemas.microsoft.com/office/drawing/2014/main" id="{00000000-0008-0000-0000-000075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608522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278" name="Picture 2590" descr="Planet 1.1-a.jpg">
          <a:extLst>
            <a:ext uri="{FF2B5EF4-FFF2-40B4-BE49-F238E27FC236}">
              <a16:creationId xmlns:a16="http://schemas.microsoft.com/office/drawing/2014/main" id="{00000000-0008-0000-0000-000076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64995600"/>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279" name="Picture 2591" descr="Planet 1.1-a.jpg">
          <a:extLst>
            <a:ext uri="{FF2B5EF4-FFF2-40B4-BE49-F238E27FC236}">
              <a16:creationId xmlns:a16="http://schemas.microsoft.com/office/drawing/2014/main" id="{00000000-0008-0000-0000-000077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64995600"/>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280" name="Picture 2592" descr="Planet 1.1-a.jpg">
          <a:extLst>
            <a:ext uri="{FF2B5EF4-FFF2-40B4-BE49-F238E27FC236}">
              <a16:creationId xmlns:a16="http://schemas.microsoft.com/office/drawing/2014/main" id="{00000000-0008-0000-0000-000078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64995600"/>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281" name="Picture 2593" descr="Planet 1.1-a.jpg">
          <a:extLst>
            <a:ext uri="{FF2B5EF4-FFF2-40B4-BE49-F238E27FC236}">
              <a16:creationId xmlns:a16="http://schemas.microsoft.com/office/drawing/2014/main" id="{00000000-0008-0000-0000-000079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64995600"/>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282" name="Picture 2594" descr="Planet 1.1-a.jpg">
          <a:extLst>
            <a:ext uri="{FF2B5EF4-FFF2-40B4-BE49-F238E27FC236}">
              <a16:creationId xmlns:a16="http://schemas.microsoft.com/office/drawing/2014/main" id="{00000000-0008-0000-0000-00007A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64995600"/>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283" name="Picture 2595" descr="Planet 1.1-a.jpg">
          <a:extLst>
            <a:ext uri="{FF2B5EF4-FFF2-40B4-BE49-F238E27FC236}">
              <a16:creationId xmlns:a16="http://schemas.microsoft.com/office/drawing/2014/main" id="{00000000-0008-0000-0000-00007B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64995600"/>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284" name="Picture 2596" descr="Planet 1.1-a.jpg">
          <a:extLst>
            <a:ext uri="{FF2B5EF4-FFF2-40B4-BE49-F238E27FC236}">
              <a16:creationId xmlns:a16="http://schemas.microsoft.com/office/drawing/2014/main" id="{00000000-0008-0000-0000-00007C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69348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285" name="Picture 2600" descr="Planet 1.1-a.jpg">
          <a:extLst>
            <a:ext uri="{FF2B5EF4-FFF2-40B4-BE49-F238E27FC236}">
              <a16:creationId xmlns:a16="http://schemas.microsoft.com/office/drawing/2014/main" id="{00000000-0008-0000-0000-00007D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73263300"/>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286" name="Picture 2601" descr="Planet 1.1-a.jpg">
          <a:extLst>
            <a:ext uri="{FF2B5EF4-FFF2-40B4-BE49-F238E27FC236}">
              <a16:creationId xmlns:a16="http://schemas.microsoft.com/office/drawing/2014/main" id="{00000000-0008-0000-0000-00007E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73263300"/>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287" name="Picture 2602" descr="Planet 1.1-a.jpg">
          <a:extLst>
            <a:ext uri="{FF2B5EF4-FFF2-40B4-BE49-F238E27FC236}">
              <a16:creationId xmlns:a16="http://schemas.microsoft.com/office/drawing/2014/main" id="{00000000-0008-0000-0000-00007F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73263300"/>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288" name="Picture 2603" descr="Planet 1.1-a.jpg">
          <a:extLst>
            <a:ext uri="{FF2B5EF4-FFF2-40B4-BE49-F238E27FC236}">
              <a16:creationId xmlns:a16="http://schemas.microsoft.com/office/drawing/2014/main" id="{00000000-0008-0000-0000-000080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73263300"/>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289" name="Picture 2604" descr="Planet 1.1-a.jpg">
          <a:extLst>
            <a:ext uri="{FF2B5EF4-FFF2-40B4-BE49-F238E27FC236}">
              <a16:creationId xmlns:a16="http://schemas.microsoft.com/office/drawing/2014/main" id="{00000000-0008-0000-0000-000081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73263300"/>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290" name="Picture 2605" descr="Planet 1.1-a.jpg">
          <a:extLst>
            <a:ext uri="{FF2B5EF4-FFF2-40B4-BE49-F238E27FC236}">
              <a16:creationId xmlns:a16="http://schemas.microsoft.com/office/drawing/2014/main" id="{00000000-0008-0000-0000-000082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73263300"/>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291" name="Picture 2606" descr="Planet 1.1-a.jpg">
          <a:extLst>
            <a:ext uri="{FF2B5EF4-FFF2-40B4-BE49-F238E27FC236}">
              <a16:creationId xmlns:a16="http://schemas.microsoft.com/office/drawing/2014/main" id="{00000000-0008-0000-0000-000083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77911500"/>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292" name="Picture 2607" descr="Planet 1.1-a.jpg">
          <a:extLst>
            <a:ext uri="{FF2B5EF4-FFF2-40B4-BE49-F238E27FC236}">
              <a16:creationId xmlns:a16="http://schemas.microsoft.com/office/drawing/2014/main" id="{00000000-0008-0000-0000-000084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77911500"/>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293" name="Picture 2608" descr="Planet 1.1-a.jpg">
          <a:extLst>
            <a:ext uri="{FF2B5EF4-FFF2-40B4-BE49-F238E27FC236}">
              <a16:creationId xmlns:a16="http://schemas.microsoft.com/office/drawing/2014/main" id="{00000000-0008-0000-0000-000085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77911500"/>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294" name="Picture 2609" descr="Planet 1.1-a.jpg">
          <a:extLst>
            <a:ext uri="{FF2B5EF4-FFF2-40B4-BE49-F238E27FC236}">
              <a16:creationId xmlns:a16="http://schemas.microsoft.com/office/drawing/2014/main" id="{00000000-0008-0000-0000-000086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77911500"/>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295" name="Picture 2610" descr="Planet 1.1-a.jpg">
          <a:extLst>
            <a:ext uri="{FF2B5EF4-FFF2-40B4-BE49-F238E27FC236}">
              <a16:creationId xmlns:a16="http://schemas.microsoft.com/office/drawing/2014/main" id="{00000000-0008-0000-0000-000087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77911500"/>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296" name="Picture 2611" descr="Planet 1.1-a.jpg">
          <a:extLst>
            <a:ext uri="{FF2B5EF4-FFF2-40B4-BE49-F238E27FC236}">
              <a16:creationId xmlns:a16="http://schemas.microsoft.com/office/drawing/2014/main" id="{00000000-0008-0000-0000-000088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77911500"/>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297" name="Picture 2680" descr="Planet 1.1-a.jpg">
          <a:extLst>
            <a:ext uri="{FF2B5EF4-FFF2-40B4-BE49-F238E27FC236}">
              <a16:creationId xmlns:a16="http://schemas.microsoft.com/office/drawing/2014/main" id="{00000000-0008-0000-0000-000089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8216917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298" name="Picture 2681" descr="Planet 1.1-a.jpg">
          <a:extLst>
            <a:ext uri="{FF2B5EF4-FFF2-40B4-BE49-F238E27FC236}">
              <a16:creationId xmlns:a16="http://schemas.microsoft.com/office/drawing/2014/main" id="{00000000-0008-0000-0000-00008A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8216917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299" name="Picture 2682" descr="Planet 1.1-a.jpg">
          <a:extLst>
            <a:ext uri="{FF2B5EF4-FFF2-40B4-BE49-F238E27FC236}">
              <a16:creationId xmlns:a16="http://schemas.microsoft.com/office/drawing/2014/main" id="{00000000-0008-0000-0000-00008B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8216917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300" name="Picture 2683" descr="Planet 1.1-a.jpg">
          <a:extLst>
            <a:ext uri="{FF2B5EF4-FFF2-40B4-BE49-F238E27FC236}">
              <a16:creationId xmlns:a16="http://schemas.microsoft.com/office/drawing/2014/main" id="{00000000-0008-0000-0000-00008C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8216917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301" name="Picture 2684" descr="Planet 1.1-a.jpg">
          <a:extLst>
            <a:ext uri="{FF2B5EF4-FFF2-40B4-BE49-F238E27FC236}">
              <a16:creationId xmlns:a16="http://schemas.microsoft.com/office/drawing/2014/main" id="{00000000-0008-0000-0000-00008D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8216917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302" name="Picture 2685" descr="Planet 1.1-a.jpg">
          <a:extLst>
            <a:ext uri="{FF2B5EF4-FFF2-40B4-BE49-F238E27FC236}">
              <a16:creationId xmlns:a16="http://schemas.microsoft.com/office/drawing/2014/main" id="{00000000-0008-0000-0000-00008E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8216917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303" name="Picture 2686" descr="Planet 1.1-a.jpg">
          <a:extLst>
            <a:ext uri="{FF2B5EF4-FFF2-40B4-BE49-F238E27FC236}">
              <a16:creationId xmlns:a16="http://schemas.microsoft.com/office/drawing/2014/main" id="{00000000-0008-0000-0000-00008F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85350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304" name="Picture 2687" descr="Planet 1.1-a.jpg">
          <a:extLst>
            <a:ext uri="{FF2B5EF4-FFF2-40B4-BE49-F238E27FC236}">
              <a16:creationId xmlns:a16="http://schemas.microsoft.com/office/drawing/2014/main" id="{00000000-0008-0000-0000-000090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85350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305" name="Picture 2688" descr="Planet 1.1-a.jpg">
          <a:extLst>
            <a:ext uri="{FF2B5EF4-FFF2-40B4-BE49-F238E27FC236}">
              <a16:creationId xmlns:a16="http://schemas.microsoft.com/office/drawing/2014/main" id="{00000000-0008-0000-0000-000091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85350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306" name="Picture 2689" descr="Planet 1.1-a.jpg">
          <a:extLst>
            <a:ext uri="{FF2B5EF4-FFF2-40B4-BE49-F238E27FC236}">
              <a16:creationId xmlns:a16="http://schemas.microsoft.com/office/drawing/2014/main" id="{00000000-0008-0000-0000-000092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85350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307" name="Picture 2690" descr="Planet 1.1-a.jpg">
          <a:extLst>
            <a:ext uri="{FF2B5EF4-FFF2-40B4-BE49-F238E27FC236}">
              <a16:creationId xmlns:a16="http://schemas.microsoft.com/office/drawing/2014/main" id="{00000000-0008-0000-0000-000093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85350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308" name="Picture 2691" descr="Planet 1.1-a.jpg">
          <a:extLst>
            <a:ext uri="{FF2B5EF4-FFF2-40B4-BE49-F238E27FC236}">
              <a16:creationId xmlns:a16="http://schemas.microsoft.com/office/drawing/2014/main" id="{00000000-0008-0000-0000-000094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85350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309" name="Picture 2692" descr="Planet 1.1-a.jpg">
          <a:extLst>
            <a:ext uri="{FF2B5EF4-FFF2-40B4-BE49-F238E27FC236}">
              <a16:creationId xmlns:a16="http://schemas.microsoft.com/office/drawing/2014/main" id="{00000000-0008-0000-0000-000095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85350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310" name="Picture 2693" descr="Planet 1.1-a.jpg">
          <a:extLst>
            <a:ext uri="{FF2B5EF4-FFF2-40B4-BE49-F238E27FC236}">
              <a16:creationId xmlns:a16="http://schemas.microsoft.com/office/drawing/2014/main" id="{00000000-0008-0000-0000-000096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85350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311" name="Picture 2694" descr="Planet 1.1-a.jpg">
          <a:extLst>
            <a:ext uri="{FF2B5EF4-FFF2-40B4-BE49-F238E27FC236}">
              <a16:creationId xmlns:a16="http://schemas.microsoft.com/office/drawing/2014/main" id="{00000000-0008-0000-0000-000097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85350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312" name="Picture 2695" descr="Planet 1.1-a.jpg">
          <a:extLst>
            <a:ext uri="{FF2B5EF4-FFF2-40B4-BE49-F238E27FC236}">
              <a16:creationId xmlns:a16="http://schemas.microsoft.com/office/drawing/2014/main" id="{00000000-0008-0000-0000-000098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85350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313" name="Picture 2696" descr="Planet 1.1-a.jpg">
          <a:extLst>
            <a:ext uri="{FF2B5EF4-FFF2-40B4-BE49-F238E27FC236}">
              <a16:creationId xmlns:a16="http://schemas.microsoft.com/office/drawing/2014/main" id="{00000000-0008-0000-0000-000099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85350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314" name="Picture 2697" descr="Planet 1.1-a.jpg">
          <a:extLst>
            <a:ext uri="{FF2B5EF4-FFF2-40B4-BE49-F238E27FC236}">
              <a16:creationId xmlns:a16="http://schemas.microsoft.com/office/drawing/2014/main" id="{00000000-0008-0000-0000-00009A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85350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315" name="Picture 2698" descr="Planet 1.1-a.jpg">
          <a:extLst>
            <a:ext uri="{FF2B5EF4-FFF2-40B4-BE49-F238E27FC236}">
              <a16:creationId xmlns:a16="http://schemas.microsoft.com/office/drawing/2014/main" id="{00000000-0008-0000-0000-00009B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85350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316" name="Picture 2699" descr="Planet 1.1-a.jpg">
          <a:extLst>
            <a:ext uri="{FF2B5EF4-FFF2-40B4-BE49-F238E27FC236}">
              <a16:creationId xmlns:a16="http://schemas.microsoft.com/office/drawing/2014/main" id="{00000000-0008-0000-0000-00009C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85350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317" name="Picture 2700" descr="Planet 1.1-a.jpg">
          <a:extLst>
            <a:ext uri="{FF2B5EF4-FFF2-40B4-BE49-F238E27FC236}">
              <a16:creationId xmlns:a16="http://schemas.microsoft.com/office/drawing/2014/main" id="{00000000-0008-0000-0000-00009D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85350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318" name="Picture 2701" descr="Planet 1.1-a.jpg">
          <a:extLst>
            <a:ext uri="{FF2B5EF4-FFF2-40B4-BE49-F238E27FC236}">
              <a16:creationId xmlns:a16="http://schemas.microsoft.com/office/drawing/2014/main" id="{00000000-0008-0000-0000-00009E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85350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319" name="Picture 2702" descr="Planet 1.1-a.jpg">
          <a:extLst>
            <a:ext uri="{FF2B5EF4-FFF2-40B4-BE49-F238E27FC236}">
              <a16:creationId xmlns:a16="http://schemas.microsoft.com/office/drawing/2014/main" id="{00000000-0008-0000-0000-00009F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85350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320" name="Picture 2703" descr="Planet 1.1-a.jpg">
          <a:extLst>
            <a:ext uri="{FF2B5EF4-FFF2-40B4-BE49-F238E27FC236}">
              <a16:creationId xmlns:a16="http://schemas.microsoft.com/office/drawing/2014/main" id="{00000000-0008-0000-0000-0000A0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85350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321" name="Picture 2704" descr="Planet 1.1-a.jpg">
          <a:extLst>
            <a:ext uri="{FF2B5EF4-FFF2-40B4-BE49-F238E27FC236}">
              <a16:creationId xmlns:a16="http://schemas.microsoft.com/office/drawing/2014/main" id="{00000000-0008-0000-0000-0000A1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85350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322" name="Picture 2705" descr="Planet 1.1-a.jpg">
          <a:extLst>
            <a:ext uri="{FF2B5EF4-FFF2-40B4-BE49-F238E27FC236}">
              <a16:creationId xmlns:a16="http://schemas.microsoft.com/office/drawing/2014/main" id="{00000000-0008-0000-0000-0000A2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85350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323" name="Picture 2706" descr="Planet 1.1-a.jpg">
          <a:extLst>
            <a:ext uri="{FF2B5EF4-FFF2-40B4-BE49-F238E27FC236}">
              <a16:creationId xmlns:a16="http://schemas.microsoft.com/office/drawing/2014/main" id="{00000000-0008-0000-0000-0000A3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85350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324" name="Picture 2707" descr="Planet 1.1-a.jpg">
          <a:extLst>
            <a:ext uri="{FF2B5EF4-FFF2-40B4-BE49-F238E27FC236}">
              <a16:creationId xmlns:a16="http://schemas.microsoft.com/office/drawing/2014/main" id="{00000000-0008-0000-0000-0000A4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85350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325" name="Picture 2708" descr="Planet 1.1-a.jpg">
          <a:extLst>
            <a:ext uri="{FF2B5EF4-FFF2-40B4-BE49-F238E27FC236}">
              <a16:creationId xmlns:a16="http://schemas.microsoft.com/office/drawing/2014/main" id="{00000000-0008-0000-0000-0000A5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85350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326" name="Picture 2709" descr="Planet 1.1-a.jpg">
          <a:extLst>
            <a:ext uri="{FF2B5EF4-FFF2-40B4-BE49-F238E27FC236}">
              <a16:creationId xmlns:a16="http://schemas.microsoft.com/office/drawing/2014/main" id="{00000000-0008-0000-0000-0000A6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85350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327" name="Picture 2710" descr="Planet 1.1-a.jpg">
          <a:extLst>
            <a:ext uri="{FF2B5EF4-FFF2-40B4-BE49-F238E27FC236}">
              <a16:creationId xmlns:a16="http://schemas.microsoft.com/office/drawing/2014/main" id="{00000000-0008-0000-0000-0000A7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85350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328" name="Picture 2711" descr="Planet 1.1-a.jpg">
          <a:extLst>
            <a:ext uri="{FF2B5EF4-FFF2-40B4-BE49-F238E27FC236}">
              <a16:creationId xmlns:a16="http://schemas.microsoft.com/office/drawing/2014/main" id="{00000000-0008-0000-0000-0000A8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85350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329" name="Picture 2712" descr="Planet 1.1-a.jpg">
          <a:extLst>
            <a:ext uri="{FF2B5EF4-FFF2-40B4-BE49-F238E27FC236}">
              <a16:creationId xmlns:a16="http://schemas.microsoft.com/office/drawing/2014/main" id="{00000000-0008-0000-0000-0000A9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85350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330" name="Picture 2713" descr="Planet 1.1-a.jpg">
          <a:extLst>
            <a:ext uri="{FF2B5EF4-FFF2-40B4-BE49-F238E27FC236}">
              <a16:creationId xmlns:a16="http://schemas.microsoft.com/office/drawing/2014/main" id="{00000000-0008-0000-0000-0000AA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85350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331" name="Picture 2714" descr="Planet 1.1-a.jpg">
          <a:extLst>
            <a:ext uri="{FF2B5EF4-FFF2-40B4-BE49-F238E27FC236}">
              <a16:creationId xmlns:a16="http://schemas.microsoft.com/office/drawing/2014/main" id="{00000000-0008-0000-0000-0000AB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85350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332" name="Picture 2715" descr="Planet 1.1-a.jpg">
          <a:extLst>
            <a:ext uri="{FF2B5EF4-FFF2-40B4-BE49-F238E27FC236}">
              <a16:creationId xmlns:a16="http://schemas.microsoft.com/office/drawing/2014/main" id="{00000000-0008-0000-0000-0000AC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85350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333" name="Picture 2716" descr="Planet 1.1-a.jpg">
          <a:extLst>
            <a:ext uri="{FF2B5EF4-FFF2-40B4-BE49-F238E27FC236}">
              <a16:creationId xmlns:a16="http://schemas.microsoft.com/office/drawing/2014/main" id="{00000000-0008-0000-0000-0000AD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85350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334" name="Picture 2717" descr="Planet 1.1-a.jpg">
          <a:extLst>
            <a:ext uri="{FF2B5EF4-FFF2-40B4-BE49-F238E27FC236}">
              <a16:creationId xmlns:a16="http://schemas.microsoft.com/office/drawing/2014/main" id="{00000000-0008-0000-0000-0000AE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85350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335" name="Picture 2718" descr="Planet 1.1-a.jpg">
          <a:extLst>
            <a:ext uri="{FF2B5EF4-FFF2-40B4-BE49-F238E27FC236}">
              <a16:creationId xmlns:a16="http://schemas.microsoft.com/office/drawing/2014/main" id="{00000000-0008-0000-0000-0000AF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85350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336" name="Picture 2719" descr="Planet 1.1-a.jpg">
          <a:extLst>
            <a:ext uri="{FF2B5EF4-FFF2-40B4-BE49-F238E27FC236}">
              <a16:creationId xmlns:a16="http://schemas.microsoft.com/office/drawing/2014/main" id="{00000000-0008-0000-0000-0000B0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85350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337" name="Picture 2720" descr="Planet 1.1-a.jpg">
          <a:extLst>
            <a:ext uri="{FF2B5EF4-FFF2-40B4-BE49-F238E27FC236}">
              <a16:creationId xmlns:a16="http://schemas.microsoft.com/office/drawing/2014/main" id="{00000000-0008-0000-0000-0000B1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85350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338" name="Picture 2721" descr="Planet 1.1-a.jpg">
          <a:extLst>
            <a:ext uri="{FF2B5EF4-FFF2-40B4-BE49-F238E27FC236}">
              <a16:creationId xmlns:a16="http://schemas.microsoft.com/office/drawing/2014/main" id="{00000000-0008-0000-0000-0000B2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85350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339" name="Picture 2722" descr="Planet 1.1-a.jpg">
          <a:extLst>
            <a:ext uri="{FF2B5EF4-FFF2-40B4-BE49-F238E27FC236}">
              <a16:creationId xmlns:a16="http://schemas.microsoft.com/office/drawing/2014/main" id="{00000000-0008-0000-0000-0000B3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85350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340" name="Picture 2723" descr="Planet 1.1-a.jpg">
          <a:extLst>
            <a:ext uri="{FF2B5EF4-FFF2-40B4-BE49-F238E27FC236}">
              <a16:creationId xmlns:a16="http://schemas.microsoft.com/office/drawing/2014/main" id="{00000000-0008-0000-0000-0000B4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85350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341" name="Picture 2724" descr="Planet 1.1-a.jpg">
          <a:extLst>
            <a:ext uri="{FF2B5EF4-FFF2-40B4-BE49-F238E27FC236}">
              <a16:creationId xmlns:a16="http://schemas.microsoft.com/office/drawing/2014/main" id="{00000000-0008-0000-0000-0000B5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85350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342" name="Picture 2725" descr="Planet 1.1-a.jpg">
          <a:extLst>
            <a:ext uri="{FF2B5EF4-FFF2-40B4-BE49-F238E27FC236}">
              <a16:creationId xmlns:a16="http://schemas.microsoft.com/office/drawing/2014/main" id="{00000000-0008-0000-0000-0000B6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85350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343" name="Picture 2726" descr="Planet 1.1-a.jpg">
          <a:extLst>
            <a:ext uri="{FF2B5EF4-FFF2-40B4-BE49-F238E27FC236}">
              <a16:creationId xmlns:a16="http://schemas.microsoft.com/office/drawing/2014/main" id="{00000000-0008-0000-0000-0000B7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85350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344" name="Picture 2727" descr="Planet 1.1-a.jpg">
          <a:extLst>
            <a:ext uri="{FF2B5EF4-FFF2-40B4-BE49-F238E27FC236}">
              <a16:creationId xmlns:a16="http://schemas.microsoft.com/office/drawing/2014/main" id="{00000000-0008-0000-0000-0000B8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85350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345" name="Picture 2728" descr="Planet 1.1-a.jpg">
          <a:extLst>
            <a:ext uri="{FF2B5EF4-FFF2-40B4-BE49-F238E27FC236}">
              <a16:creationId xmlns:a16="http://schemas.microsoft.com/office/drawing/2014/main" id="{00000000-0008-0000-0000-0000B9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85350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346" name="Picture 2729" descr="Planet 1.1-a.jpg">
          <a:extLst>
            <a:ext uri="{FF2B5EF4-FFF2-40B4-BE49-F238E27FC236}">
              <a16:creationId xmlns:a16="http://schemas.microsoft.com/office/drawing/2014/main" id="{00000000-0008-0000-0000-0000BA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85350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347" name="Picture 2730" descr="Planet 1.1-a.jpg">
          <a:extLst>
            <a:ext uri="{FF2B5EF4-FFF2-40B4-BE49-F238E27FC236}">
              <a16:creationId xmlns:a16="http://schemas.microsoft.com/office/drawing/2014/main" id="{00000000-0008-0000-0000-0000BB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85350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348" name="Picture 2731" descr="Planet 1.1-a.jpg">
          <a:extLst>
            <a:ext uri="{FF2B5EF4-FFF2-40B4-BE49-F238E27FC236}">
              <a16:creationId xmlns:a16="http://schemas.microsoft.com/office/drawing/2014/main" id="{00000000-0008-0000-0000-0000BC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85350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349" name="Picture 2732" descr="Planet 1.1-a.jpg">
          <a:extLst>
            <a:ext uri="{FF2B5EF4-FFF2-40B4-BE49-F238E27FC236}">
              <a16:creationId xmlns:a16="http://schemas.microsoft.com/office/drawing/2014/main" id="{00000000-0008-0000-0000-0000BD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85350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350" name="Picture 2733" descr="Planet 1.1-a.jpg">
          <a:extLst>
            <a:ext uri="{FF2B5EF4-FFF2-40B4-BE49-F238E27FC236}">
              <a16:creationId xmlns:a16="http://schemas.microsoft.com/office/drawing/2014/main" id="{00000000-0008-0000-0000-0000BE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85350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351" name="Picture 2734" descr="Planet 1.1-a.jpg">
          <a:extLst>
            <a:ext uri="{FF2B5EF4-FFF2-40B4-BE49-F238E27FC236}">
              <a16:creationId xmlns:a16="http://schemas.microsoft.com/office/drawing/2014/main" id="{00000000-0008-0000-0000-0000BF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85350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352" name="Picture 2735" descr="Planet 1.1-a.jpg">
          <a:extLst>
            <a:ext uri="{FF2B5EF4-FFF2-40B4-BE49-F238E27FC236}">
              <a16:creationId xmlns:a16="http://schemas.microsoft.com/office/drawing/2014/main" id="{00000000-0008-0000-0000-0000C0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85350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353" name="Picture 2736" descr="Planet 1.1-a.jpg">
          <a:extLst>
            <a:ext uri="{FF2B5EF4-FFF2-40B4-BE49-F238E27FC236}">
              <a16:creationId xmlns:a16="http://schemas.microsoft.com/office/drawing/2014/main" id="{00000000-0008-0000-0000-0000C1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85350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354" name="Picture 2737" descr="Planet 1.1-a.jpg">
          <a:extLst>
            <a:ext uri="{FF2B5EF4-FFF2-40B4-BE49-F238E27FC236}">
              <a16:creationId xmlns:a16="http://schemas.microsoft.com/office/drawing/2014/main" id="{00000000-0008-0000-0000-0000C2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85350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355" name="Picture 2738" descr="Planet 1.1-a.jpg">
          <a:extLst>
            <a:ext uri="{FF2B5EF4-FFF2-40B4-BE49-F238E27FC236}">
              <a16:creationId xmlns:a16="http://schemas.microsoft.com/office/drawing/2014/main" id="{00000000-0008-0000-0000-0000C3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85350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356" name="Picture 2739" descr="Planet 1.1-a.jpg">
          <a:extLst>
            <a:ext uri="{FF2B5EF4-FFF2-40B4-BE49-F238E27FC236}">
              <a16:creationId xmlns:a16="http://schemas.microsoft.com/office/drawing/2014/main" id="{00000000-0008-0000-0000-0000C4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85350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357" name="Picture 2740" descr="Planet 1.1-a.jpg">
          <a:extLst>
            <a:ext uri="{FF2B5EF4-FFF2-40B4-BE49-F238E27FC236}">
              <a16:creationId xmlns:a16="http://schemas.microsoft.com/office/drawing/2014/main" id="{00000000-0008-0000-0000-0000C5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85350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358" name="Picture 2741" descr="Planet 1.1-a.jpg">
          <a:extLst>
            <a:ext uri="{FF2B5EF4-FFF2-40B4-BE49-F238E27FC236}">
              <a16:creationId xmlns:a16="http://schemas.microsoft.com/office/drawing/2014/main" id="{00000000-0008-0000-0000-0000C6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8754127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359" name="Picture 2742" descr="Planet 1.1-a.jpg">
          <a:extLst>
            <a:ext uri="{FF2B5EF4-FFF2-40B4-BE49-F238E27FC236}">
              <a16:creationId xmlns:a16="http://schemas.microsoft.com/office/drawing/2014/main" id="{00000000-0008-0000-0000-0000C7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8754127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360" name="Picture 2743" descr="Planet 1.1-a.jpg">
          <a:extLst>
            <a:ext uri="{FF2B5EF4-FFF2-40B4-BE49-F238E27FC236}">
              <a16:creationId xmlns:a16="http://schemas.microsoft.com/office/drawing/2014/main" id="{00000000-0008-0000-0000-0000C8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8754127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361" name="Picture 2744" descr="Planet 1.1-a.jpg">
          <a:extLst>
            <a:ext uri="{FF2B5EF4-FFF2-40B4-BE49-F238E27FC236}">
              <a16:creationId xmlns:a16="http://schemas.microsoft.com/office/drawing/2014/main" id="{00000000-0008-0000-0000-0000C9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8754127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362" name="Picture 2745" descr="Planet 1.1-a.jpg">
          <a:extLst>
            <a:ext uri="{FF2B5EF4-FFF2-40B4-BE49-F238E27FC236}">
              <a16:creationId xmlns:a16="http://schemas.microsoft.com/office/drawing/2014/main" id="{00000000-0008-0000-0000-0000CA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8754127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363" name="Picture 2746" descr="Planet 1.1-a.jpg">
          <a:extLst>
            <a:ext uri="{FF2B5EF4-FFF2-40B4-BE49-F238E27FC236}">
              <a16:creationId xmlns:a16="http://schemas.microsoft.com/office/drawing/2014/main" id="{00000000-0008-0000-0000-0000CB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8754127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364" name="Picture 3436" descr="Planet 1.1-a.jpg">
          <a:extLst>
            <a:ext uri="{FF2B5EF4-FFF2-40B4-BE49-F238E27FC236}">
              <a16:creationId xmlns:a16="http://schemas.microsoft.com/office/drawing/2014/main" id="{00000000-0008-0000-0000-0000CC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603257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365" name="Picture 3437" descr="Planet 1.1-a.jpg">
          <a:extLst>
            <a:ext uri="{FF2B5EF4-FFF2-40B4-BE49-F238E27FC236}">
              <a16:creationId xmlns:a16="http://schemas.microsoft.com/office/drawing/2014/main" id="{00000000-0008-0000-0000-0000CD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601000100"/>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366" name="Picture 3440" descr="Planet 1.1-a.jpg">
          <a:extLst>
            <a:ext uri="{FF2B5EF4-FFF2-40B4-BE49-F238E27FC236}">
              <a16:creationId xmlns:a16="http://schemas.microsoft.com/office/drawing/2014/main" id="{00000000-0008-0000-0000-0000CE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367" name="Picture 3441" descr="Planet 1.1-a.jpg">
          <a:extLst>
            <a:ext uri="{FF2B5EF4-FFF2-40B4-BE49-F238E27FC236}">
              <a16:creationId xmlns:a16="http://schemas.microsoft.com/office/drawing/2014/main" id="{00000000-0008-0000-0000-0000CF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368" name="Picture 3442" descr="Planet 1.1-a.jpg">
          <a:extLst>
            <a:ext uri="{FF2B5EF4-FFF2-40B4-BE49-F238E27FC236}">
              <a16:creationId xmlns:a16="http://schemas.microsoft.com/office/drawing/2014/main" id="{00000000-0008-0000-0000-0000D0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369" name="Picture 3443" descr="Planet 1.1-a.jpg">
          <a:extLst>
            <a:ext uri="{FF2B5EF4-FFF2-40B4-BE49-F238E27FC236}">
              <a16:creationId xmlns:a16="http://schemas.microsoft.com/office/drawing/2014/main" id="{00000000-0008-0000-0000-0000D1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370" name="Picture 3444" descr="Planet 1.1-a.jpg">
          <a:extLst>
            <a:ext uri="{FF2B5EF4-FFF2-40B4-BE49-F238E27FC236}">
              <a16:creationId xmlns:a16="http://schemas.microsoft.com/office/drawing/2014/main" id="{00000000-0008-0000-0000-0000D2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371" name="Picture 3445" descr="Planet 1.1-a.jpg">
          <a:extLst>
            <a:ext uri="{FF2B5EF4-FFF2-40B4-BE49-F238E27FC236}">
              <a16:creationId xmlns:a16="http://schemas.microsoft.com/office/drawing/2014/main" id="{00000000-0008-0000-0000-0000D3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372" name="Picture 3446" descr="Planet 1.1-a.jpg">
          <a:extLst>
            <a:ext uri="{FF2B5EF4-FFF2-40B4-BE49-F238E27FC236}">
              <a16:creationId xmlns:a16="http://schemas.microsoft.com/office/drawing/2014/main" id="{00000000-0008-0000-0000-0000D4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373" name="Picture 3447" descr="Planet 1.1-a.jpg">
          <a:extLst>
            <a:ext uri="{FF2B5EF4-FFF2-40B4-BE49-F238E27FC236}">
              <a16:creationId xmlns:a16="http://schemas.microsoft.com/office/drawing/2014/main" id="{00000000-0008-0000-0000-0000D5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374" name="Picture 3448" descr="Planet 1.1-a.jpg">
          <a:extLst>
            <a:ext uri="{FF2B5EF4-FFF2-40B4-BE49-F238E27FC236}">
              <a16:creationId xmlns:a16="http://schemas.microsoft.com/office/drawing/2014/main" id="{00000000-0008-0000-0000-0000D6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375" name="Picture 3449" descr="Planet 1.1-a.jpg">
          <a:extLst>
            <a:ext uri="{FF2B5EF4-FFF2-40B4-BE49-F238E27FC236}">
              <a16:creationId xmlns:a16="http://schemas.microsoft.com/office/drawing/2014/main" id="{00000000-0008-0000-0000-0000D7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376" name="Picture 3450" descr="Planet 1.1-a.jpg">
          <a:extLst>
            <a:ext uri="{FF2B5EF4-FFF2-40B4-BE49-F238E27FC236}">
              <a16:creationId xmlns:a16="http://schemas.microsoft.com/office/drawing/2014/main" id="{00000000-0008-0000-0000-0000D8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377" name="Picture 3451" descr="Planet 1.1-a.jpg">
          <a:extLst>
            <a:ext uri="{FF2B5EF4-FFF2-40B4-BE49-F238E27FC236}">
              <a16:creationId xmlns:a16="http://schemas.microsoft.com/office/drawing/2014/main" id="{00000000-0008-0000-0000-0000D9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378" name="Picture 3452" descr="Planet 1.1-a.jpg">
          <a:extLst>
            <a:ext uri="{FF2B5EF4-FFF2-40B4-BE49-F238E27FC236}">
              <a16:creationId xmlns:a16="http://schemas.microsoft.com/office/drawing/2014/main" id="{00000000-0008-0000-0000-0000DA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379" name="Picture 3453" descr="Planet 1.1-a.jpg">
          <a:extLst>
            <a:ext uri="{FF2B5EF4-FFF2-40B4-BE49-F238E27FC236}">
              <a16:creationId xmlns:a16="http://schemas.microsoft.com/office/drawing/2014/main" id="{00000000-0008-0000-0000-0000DB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380" name="Picture 3454" descr="Planet 1.1-a.jpg">
          <a:extLst>
            <a:ext uri="{FF2B5EF4-FFF2-40B4-BE49-F238E27FC236}">
              <a16:creationId xmlns:a16="http://schemas.microsoft.com/office/drawing/2014/main" id="{00000000-0008-0000-0000-0000DC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381" name="Picture 3455" descr="Planet 1.1-a.jpg">
          <a:extLst>
            <a:ext uri="{FF2B5EF4-FFF2-40B4-BE49-F238E27FC236}">
              <a16:creationId xmlns:a16="http://schemas.microsoft.com/office/drawing/2014/main" id="{00000000-0008-0000-0000-0000DD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382" name="Picture 3456" descr="Planet 1.1-a.jpg">
          <a:extLst>
            <a:ext uri="{FF2B5EF4-FFF2-40B4-BE49-F238E27FC236}">
              <a16:creationId xmlns:a16="http://schemas.microsoft.com/office/drawing/2014/main" id="{00000000-0008-0000-0000-0000DE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383" name="Picture 3457" descr="Planet 1.1-a.jpg">
          <a:extLst>
            <a:ext uri="{FF2B5EF4-FFF2-40B4-BE49-F238E27FC236}">
              <a16:creationId xmlns:a16="http://schemas.microsoft.com/office/drawing/2014/main" id="{00000000-0008-0000-0000-0000DF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384" name="Picture 3458" descr="Planet 1.1-a.jpg">
          <a:extLst>
            <a:ext uri="{FF2B5EF4-FFF2-40B4-BE49-F238E27FC236}">
              <a16:creationId xmlns:a16="http://schemas.microsoft.com/office/drawing/2014/main" id="{00000000-0008-0000-0000-0000E0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385" name="Picture 3459" descr="Planet 1.1-a.jpg">
          <a:extLst>
            <a:ext uri="{FF2B5EF4-FFF2-40B4-BE49-F238E27FC236}">
              <a16:creationId xmlns:a16="http://schemas.microsoft.com/office/drawing/2014/main" id="{00000000-0008-0000-0000-0000E1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386" name="Picture 3460" descr="Planet 1.1-a.jpg">
          <a:extLst>
            <a:ext uri="{FF2B5EF4-FFF2-40B4-BE49-F238E27FC236}">
              <a16:creationId xmlns:a16="http://schemas.microsoft.com/office/drawing/2014/main" id="{00000000-0008-0000-0000-0000E2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387" name="Picture 3461" descr="Planet 1.1-a.jpg">
          <a:extLst>
            <a:ext uri="{FF2B5EF4-FFF2-40B4-BE49-F238E27FC236}">
              <a16:creationId xmlns:a16="http://schemas.microsoft.com/office/drawing/2014/main" id="{00000000-0008-0000-0000-0000E3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388" name="Picture 3462" descr="Planet 1.1-a.jpg">
          <a:extLst>
            <a:ext uri="{FF2B5EF4-FFF2-40B4-BE49-F238E27FC236}">
              <a16:creationId xmlns:a16="http://schemas.microsoft.com/office/drawing/2014/main" id="{00000000-0008-0000-0000-0000E4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389" name="Picture 3463" descr="Planet 1.1-a.jpg">
          <a:extLst>
            <a:ext uri="{FF2B5EF4-FFF2-40B4-BE49-F238E27FC236}">
              <a16:creationId xmlns:a16="http://schemas.microsoft.com/office/drawing/2014/main" id="{00000000-0008-0000-0000-0000E5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390" name="Picture 3464" descr="Planet 1.1-a.jpg">
          <a:extLst>
            <a:ext uri="{FF2B5EF4-FFF2-40B4-BE49-F238E27FC236}">
              <a16:creationId xmlns:a16="http://schemas.microsoft.com/office/drawing/2014/main" id="{00000000-0008-0000-0000-0000E6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391" name="Picture 3465" descr="Planet 1.1-a.jpg">
          <a:extLst>
            <a:ext uri="{FF2B5EF4-FFF2-40B4-BE49-F238E27FC236}">
              <a16:creationId xmlns:a16="http://schemas.microsoft.com/office/drawing/2014/main" id="{00000000-0008-0000-0000-0000E7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392" name="Picture 3466" descr="Planet 1.1-a.jpg">
          <a:extLst>
            <a:ext uri="{FF2B5EF4-FFF2-40B4-BE49-F238E27FC236}">
              <a16:creationId xmlns:a16="http://schemas.microsoft.com/office/drawing/2014/main" id="{00000000-0008-0000-0000-0000E8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393" name="Picture 3467" descr="Planet 1.1-a.jpg">
          <a:extLst>
            <a:ext uri="{FF2B5EF4-FFF2-40B4-BE49-F238E27FC236}">
              <a16:creationId xmlns:a16="http://schemas.microsoft.com/office/drawing/2014/main" id="{00000000-0008-0000-0000-0000E9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394" name="Picture 3468" descr="Planet 1.1-a.jpg">
          <a:extLst>
            <a:ext uri="{FF2B5EF4-FFF2-40B4-BE49-F238E27FC236}">
              <a16:creationId xmlns:a16="http://schemas.microsoft.com/office/drawing/2014/main" id="{00000000-0008-0000-0000-0000EA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395" name="Picture 3469" descr="Planet 1.1-a.jpg">
          <a:extLst>
            <a:ext uri="{FF2B5EF4-FFF2-40B4-BE49-F238E27FC236}">
              <a16:creationId xmlns:a16="http://schemas.microsoft.com/office/drawing/2014/main" id="{00000000-0008-0000-0000-0000EB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396" name="Picture 3470" descr="Planet 1.1-a.jpg">
          <a:extLst>
            <a:ext uri="{FF2B5EF4-FFF2-40B4-BE49-F238E27FC236}">
              <a16:creationId xmlns:a16="http://schemas.microsoft.com/office/drawing/2014/main" id="{00000000-0008-0000-0000-0000EC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397" name="Picture 3471" descr="Planet 1.1-a.jpg">
          <a:extLst>
            <a:ext uri="{FF2B5EF4-FFF2-40B4-BE49-F238E27FC236}">
              <a16:creationId xmlns:a16="http://schemas.microsoft.com/office/drawing/2014/main" id="{00000000-0008-0000-0000-0000ED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398" name="Picture 3472" descr="Planet 1.1-a.jpg">
          <a:extLst>
            <a:ext uri="{FF2B5EF4-FFF2-40B4-BE49-F238E27FC236}">
              <a16:creationId xmlns:a16="http://schemas.microsoft.com/office/drawing/2014/main" id="{00000000-0008-0000-0000-0000EE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399" name="Picture 3473" descr="Planet 1.1-a.jpg">
          <a:extLst>
            <a:ext uri="{FF2B5EF4-FFF2-40B4-BE49-F238E27FC236}">
              <a16:creationId xmlns:a16="http://schemas.microsoft.com/office/drawing/2014/main" id="{00000000-0008-0000-0000-0000EF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400" name="Picture 3474" descr="Planet 1.1-a.jpg">
          <a:extLst>
            <a:ext uri="{FF2B5EF4-FFF2-40B4-BE49-F238E27FC236}">
              <a16:creationId xmlns:a16="http://schemas.microsoft.com/office/drawing/2014/main" id="{00000000-0008-0000-0000-0000F0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401" name="Picture 3475" descr="Planet 1.1-a.jpg">
          <a:extLst>
            <a:ext uri="{FF2B5EF4-FFF2-40B4-BE49-F238E27FC236}">
              <a16:creationId xmlns:a16="http://schemas.microsoft.com/office/drawing/2014/main" id="{00000000-0008-0000-0000-0000F1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402" name="Picture 3476" descr="Planet 1.1-a.jpg">
          <a:extLst>
            <a:ext uri="{FF2B5EF4-FFF2-40B4-BE49-F238E27FC236}">
              <a16:creationId xmlns:a16="http://schemas.microsoft.com/office/drawing/2014/main" id="{00000000-0008-0000-0000-0000F2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403" name="Picture 3477" descr="Planet 1.1-a.jpg">
          <a:extLst>
            <a:ext uri="{FF2B5EF4-FFF2-40B4-BE49-F238E27FC236}">
              <a16:creationId xmlns:a16="http://schemas.microsoft.com/office/drawing/2014/main" id="{00000000-0008-0000-0000-0000F3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404" name="Picture 3478" descr="Planet 1.1-a.jpg">
          <a:extLst>
            <a:ext uri="{FF2B5EF4-FFF2-40B4-BE49-F238E27FC236}">
              <a16:creationId xmlns:a16="http://schemas.microsoft.com/office/drawing/2014/main" id="{00000000-0008-0000-0000-0000F4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405" name="Picture 3479" descr="Planet 1.1-a.jpg">
          <a:extLst>
            <a:ext uri="{FF2B5EF4-FFF2-40B4-BE49-F238E27FC236}">
              <a16:creationId xmlns:a16="http://schemas.microsoft.com/office/drawing/2014/main" id="{00000000-0008-0000-0000-0000F5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406" name="Picture 3480" descr="Planet 1.1-a.jpg">
          <a:extLst>
            <a:ext uri="{FF2B5EF4-FFF2-40B4-BE49-F238E27FC236}">
              <a16:creationId xmlns:a16="http://schemas.microsoft.com/office/drawing/2014/main" id="{00000000-0008-0000-0000-0000F6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407" name="Picture 3481" descr="Planet 1.1-a.jpg">
          <a:extLst>
            <a:ext uri="{FF2B5EF4-FFF2-40B4-BE49-F238E27FC236}">
              <a16:creationId xmlns:a16="http://schemas.microsoft.com/office/drawing/2014/main" id="{00000000-0008-0000-0000-0000F7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408" name="Picture 3482" descr="Planet 1.1-a.jpg">
          <a:extLst>
            <a:ext uri="{FF2B5EF4-FFF2-40B4-BE49-F238E27FC236}">
              <a16:creationId xmlns:a16="http://schemas.microsoft.com/office/drawing/2014/main" id="{00000000-0008-0000-0000-0000F8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409" name="Picture 3483" descr="Planet 1.1-a.jpg">
          <a:extLst>
            <a:ext uri="{FF2B5EF4-FFF2-40B4-BE49-F238E27FC236}">
              <a16:creationId xmlns:a16="http://schemas.microsoft.com/office/drawing/2014/main" id="{00000000-0008-0000-0000-0000F9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410" name="Picture 3484" descr="Planet 1.1-a.jpg">
          <a:extLst>
            <a:ext uri="{FF2B5EF4-FFF2-40B4-BE49-F238E27FC236}">
              <a16:creationId xmlns:a16="http://schemas.microsoft.com/office/drawing/2014/main" id="{00000000-0008-0000-0000-0000FA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411" name="Picture 3485" descr="Planet 1.1-a.jpg">
          <a:extLst>
            <a:ext uri="{FF2B5EF4-FFF2-40B4-BE49-F238E27FC236}">
              <a16:creationId xmlns:a16="http://schemas.microsoft.com/office/drawing/2014/main" id="{00000000-0008-0000-0000-0000FB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412" name="Picture 3486" descr="Planet 1.1-a.jpg">
          <a:extLst>
            <a:ext uri="{FF2B5EF4-FFF2-40B4-BE49-F238E27FC236}">
              <a16:creationId xmlns:a16="http://schemas.microsoft.com/office/drawing/2014/main" id="{00000000-0008-0000-0000-0000FC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413" name="Picture 3487" descr="Planet 1.1-a.jpg">
          <a:extLst>
            <a:ext uri="{FF2B5EF4-FFF2-40B4-BE49-F238E27FC236}">
              <a16:creationId xmlns:a16="http://schemas.microsoft.com/office/drawing/2014/main" id="{00000000-0008-0000-0000-0000FD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414" name="Picture 3488" descr="Planet 1.1-a.jpg">
          <a:extLst>
            <a:ext uri="{FF2B5EF4-FFF2-40B4-BE49-F238E27FC236}">
              <a16:creationId xmlns:a16="http://schemas.microsoft.com/office/drawing/2014/main" id="{00000000-0008-0000-0000-0000FE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415" name="Picture 3489" descr="Planet 1.1-a.jpg">
          <a:extLst>
            <a:ext uri="{FF2B5EF4-FFF2-40B4-BE49-F238E27FC236}">
              <a16:creationId xmlns:a16="http://schemas.microsoft.com/office/drawing/2014/main" id="{00000000-0008-0000-0000-0000FF62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416" name="Picture 3490" descr="Planet 1.1-a.jpg">
          <a:extLst>
            <a:ext uri="{FF2B5EF4-FFF2-40B4-BE49-F238E27FC236}">
              <a16:creationId xmlns:a16="http://schemas.microsoft.com/office/drawing/2014/main" id="{00000000-0008-0000-0000-000000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417" name="Picture 3491" descr="Planet 1.1-a.jpg">
          <a:extLst>
            <a:ext uri="{FF2B5EF4-FFF2-40B4-BE49-F238E27FC236}">
              <a16:creationId xmlns:a16="http://schemas.microsoft.com/office/drawing/2014/main" id="{00000000-0008-0000-0000-000001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418" name="Picture 3492" descr="Planet 1.1-a.jpg">
          <a:extLst>
            <a:ext uri="{FF2B5EF4-FFF2-40B4-BE49-F238E27FC236}">
              <a16:creationId xmlns:a16="http://schemas.microsoft.com/office/drawing/2014/main" id="{00000000-0008-0000-0000-000002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419" name="Picture 3493" descr="Planet 1.1-a.jpg">
          <a:extLst>
            <a:ext uri="{FF2B5EF4-FFF2-40B4-BE49-F238E27FC236}">
              <a16:creationId xmlns:a16="http://schemas.microsoft.com/office/drawing/2014/main" id="{00000000-0008-0000-0000-000003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420" name="Picture 3494" descr="Planet 1.1-a.jpg">
          <a:extLst>
            <a:ext uri="{FF2B5EF4-FFF2-40B4-BE49-F238E27FC236}">
              <a16:creationId xmlns:a16="http://schemas.microsoft.com/office/drawing/2014/main" id="{00000000-0008-0000-0000-000004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421" name="Picture 3495" descr="Planet 1.1-a.jpg">
          <a:extLst>
            <a:ext uri="{FF2B5EF4-FFF2-40B4-BE49-F238E27FC236}">
              <a16:creationId xmlns:a16="http://schemas.microsoft.com/office/drawing/2014/main" id="{00000000-0008-0000-0000-000005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422" name="Picture 3496" descr="Planet 1.1-a.jpg">
          <a:extLst>
            <a:ext uri="{FF2B5EF4-FFF2-40B4-BE49-F238E27FC236}">
              <a16:creationId xmlns:a16="http://schemas.microsoft.com/office/drawing/2014/main" id="{00000000-0008-0000-0000-000006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423" name="Picture 3497" descr="Planet 1.1-a.jpg">
          <a:extLst>
            <a:ext uri="{FF2B5EF4-FFF2-40B4-BE49-F238E27FC236}">
              <a16:creationId xmlns:a16="http://schemas.microsoft.com/office/drawing/2014/main" id="{00000000-0008-0000-0000-000007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424" name="Picture 3498" descr="Planet 1.1-a.jpg">
          <a:extLst>
            <a:ext uri="{FF2B5EF4-FFF2-40B4-BE49-F238E27FC236}">
              <a16:creationId xmlns:a16="http://schemas.microsoft.com/office/drawing/2014/main" id="{00000000-0008-0000-0000-000008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425" name="Picture 3499" descr="Planet 1.1-a.jpg">
          <a:extLst>
            <a:ext uri="{FF2B5EF4-FFF2-40B4-BE49-F238E27FC236}">
              <a16:creationId xmlns:a16="http://schemas.microsoft.com/office/drawing/2014/main" id="{00000000-0008-0000-0000-000009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426" name="Picture 3500" descr="Planet 1.1-a.jpg">
          <a:extLst>
            <a:ext uri="{FF2B5EF4-FFF2-40B4-BE49-F238E27FC236}">
              <a16:creationId xmlns:a16="http://schemas.microsoft.com/office/drawing/2014/main" id="{00000000-0008-0000-0000-00000A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427" name="Picture 3501" descr="Planet 1.1-a.jpg">
          <a:extLst>
            <a:ext uri="{FF2B5EF4-FFF2-40B4-BE49-F238E27FC236}">
              <a16:creationId xmlns:a16="http://schemas.microsoft.com/office/drawing/2014/main" id="{00000000-0008-0000-0000-00000B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428" name="Picture 3502" descr="Planet 1.1-a.jpg">
          <a:extLst>
            <a:ext uri="{FF2B5EF4-FFF2-40B4-BE49-F238E27FC236}">
              <a16:creationId xmlns:a16="http://schemas.microsoft.com/office/drawing/2014/main" id="{00000000-0008-0000-0000-00000C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429" name="Picture 3503" descr="Planet 1.1-a.jpg">
          <a:extLst>
            <a:ext uri="{FF2B5EF4-FFF2-40B4-BE49-F238E27FC236}">
              <a16:creationId xmlns:a16="http://schemas.microsoft.com/office/drawing/2014/main" id="{00000000-0008-0000-0000-00000D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430" name="Picture 3504" descr="Planet 1.1-a.jpg">
          <a:extLst>
            <a:ext uri="{FF2B5EF4-FFF2-40B4-BE49-F238E27FC236}">
              <a16:creationId xmlns:a16="http://schemas.microsoft.com/office/drawing/2014/main" id="{00000000-0008-0000-0000-00000E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431" name="Picture 3505" descr="Planet 1.1-a.jpg">
          <a:extLst>
            <a:ext uri="{FF2B5EF4-FFF2-40B4-BE49-F238E27FC236}">
              <a16:creationId xmlns:a16="http://schemas.microsoft.com/office/drawing/2014/main" id="{00000000-0008-0000-0000-00000F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432" name="Picture 3506" descr="Planet 1.1-a.jpg">
          <a:extLst>
            <a:ext uri="{FF2B5EF4-FFF2-40B4-BE49-F238E27FC236}">
              <a16:creationId xmlns:a16="http://schemas.microsoft.com/office/drawing/2014/main" id="{00000000-0008-0000-0000-000010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433" name="Picture 3507" descr="Planet 1.1-a.jpg">
          <a:extLst>
            <a:ext uri="{FF2B5EF4-FFF2-40B4-BE49-F238E27FC236}">
              <a16:creationId xmlns:a16="http://schemas.microsoft.com/office/drawing/2014/main" id="{00000000-0008-0000-0000-000011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434" name="Picture 3508" descr="Planet 1.1-a.jpg">
          <a:extLst>
            <a:ext uri="{FF2B5EF4-FFF2-40B4-BE49-F238E27FC236}">
              <a16:creationId xmlns:a16="http://schemas.microsoft.com/office/drawing/2014/main" id="{00000000-0008-0000-0000-000012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435" name="Picture 3509" descr="Planet 1.1-a.jpg">
          <a:extLst>
            <a:ext uri="{FF2B5EF4-FFF2-40B4-BE49-F238E27FC236}">
              <a16:creationId xmlns:a16="http://schemas.microsoft.com/office/drawing/2014/main" id="{00000000-0008-0000-0000-000013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436" name="Picture 3510" descr="Planet 1.1-a.jpg">
          <a:extLst>
            <a:ext uri="{FF2B5EF4-FFF2-40B4-BE49-F238E27FC236}">
              <a16:creationId xmlns:a16="http://schemas.microsoft.com/office/drawing/2014/main" id="{00000000-0008-0000-0000-000014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437" name="Picture 3511" descr="Planet 1.1-a.jpg">
          <a:extLst>
            <a:ext uri="{FF2B5EF4-FFF2-40B4-BE49-F238E27FC236}">
              <a16:creationId xmlns:a16="http://schemas.microsoft.com/office/drawing/2014/main" id="{00000000-0008-0000-0000-000015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438" name="Picture 3512" descr="Planet 1.1-a.jpg">
          <a:extLst>
            <a:ext uri="{FF2B5EF4-FFF2-40B4-BE49-F238E27FC236}">
              <a16:creationId xmlns:a16="http://schemas.microsoft.com/office/drawing/2014/main" id="{00000000-0008-0000-0000-000016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439" name="Picture 3513" descr="Planet 1.1-a.jpg">
          <a:extLst>
            <a:ext uri="{FF2B5EF4-FFF2-40B4-BE49-F238E27FC236}">
              <a16:creationId xmlns:a16="http://schemas.microsoft.com/office/drawing/2014/main" id="{00000000-0008-0000-0000-000017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440" name="Picture 3514" descr="Planet 1.1-a.jpg">
          <a:extLst>
            <a:ext uri="{FF2B5EF4-FFF2-40B4-BE49-F238E27FC236}">
              <a16:creationId xmlns:a16="http://schemas.microsoft.com/office/drawing/2014/main" id="{00000000-0008-0000-0000-000018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441" name="Picture 3515" descr="Planet 1.1-a.jpg">
          <a:extLst>
            <a:ext uri="{FF2B5EF4-FFF2-40B4-BE49-F238E27FC236}">
              <a16:creationId xmlns:a16="http://schemas.microsoft.com/office/drawing/2014/main" id="{00000000-0008-0000-0000-000019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442" name="Picture 3516" descr="Planet 1.1-a.jpg">
          <a:extLst>
            <a:ext uri="{FF2B5EF4-FFF2-40B4-BE49-F238E27FC236}">
              <a16:creationId xmlns:a16="http://schemas.microsoft.com/office/drawing/2014/main" id="{00000000-0008-0000-0000-00001A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443" name="Picture 3517" descr="Planet 1.1-a.jpg">
          <a:extLst>
            <a:ext uri="{FF2B5EF4-FFF2-40B4-BE49-F238E27FC236}">
              <a16:creationId xmlns:a16="http://schemas.microsoft.com/office/drawing/2014/main" id="{00000000-0008-0000-0000-00001B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444" name="Picture 3518" descr="Planet 1.1-a.jpg">
          <a:extLst>
            <a:ext uri="{FF2B5EF4-FFF2-40B4-BE49-F238E27FC236}">
              <a16:creationId xmlns:a16="http://schemas.microsoft.com/office/drawing/2014/main" id="{00000000-0008-0000-0000-00001C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445" name="Picture 3519" descr="Planet 1.1-a.jpg">
          <a:extLst>
            <a:ext uri="{FF2B5EF4-FFF2-40B4-BE49-F238E27FC236}">
              <a16:creationId xmlns:a16="http://schemas.microsoft.com/office/drawing/2014/main" id="{00000000-0008-0000-0000-00001D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446" name="Picture 3520" descr="Planet 1.1-a.jpg">
          <a:extLst>
            <a:ext uri="{FF2B5EF4-FFF2-40B4-BE49-F238E27FC236}">
              <a16:creationId xmlns:a16="http://schemas.microsoft.com/office/drawing/2014/main" id="{00000000-0008-0000-0000-00001E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447" name="Picture 3521" descr="Planet 1.1-a.jpg">
          <a:extLst>
            <a:ext uri="{FF2B5EF4-FFF2-40B4-BE49-F238E27FC236}">
              <a16:creationId xmlns:a16="http://schemas.microsoft.com/office/drawing/2014/main" id="{00000000-0008-0000-0000-00001F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448" name="Picture 3522" descr="Planet 1.1-a.jpg">
          <a:extLst>
            <a:ext uri="{FF2B5EF4-FFF2-40B4-BE49-F238E27FC236}">
              <a16:creationId xmlns:a16="http://schemas.microsoft.com/office/drawing/2014/main" id="{00000000-0008-0000-0000-000020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449" name="Picture 3523" descr="Planet 1.1-a.jpg">
          <a:extLst>
            <a:ext uri="{FF2B5EF4-FFF2-40B4-BE49-F238E27FC236}">
              <a16:creationId xmlns:a16="http://schemas.microsoft.com/office/drawing/2014/main" id="{00000000-0008-0000-0000-000021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450" name="Picture 3524" descr="Planet 1.1-a.jpg">
          <a:extLst>
            <a:ext uri="{FF2B5EF4-FFF2-40B4-BE49-F238E27FC236}">
              <a16:creationId xmlns:a16="http://schemas.microsoft.com/office/drawing/2014/main" id="{00000000-0008-0000-0000-000022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451" name="Picture 3525" descr="Planet 1.1-a.jpg">
          <a:extLst>
            <a:ext uri="{FF2B5EF4-FFF2-40B4-BE49-F238E27FC236}">
              <a16:creationId xmlns:a16="http://schemas.microsoft.com/office/drawing/2014/main" id="{00000000-0008-0000-0000-000023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452" name="Picture 3526" descr="Planet 1.1-a.jpg">
          <a:extLst>
            <a:ext uri="{FF2B5EF4-FFF2-40B4-BE49-F238E27FC236}">
              <a16:creationId xmlns:a16="http://schemas.microsoft.com/office/drawing/2014/main" id="{00000000-0008-0000-0000-000024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453" name="Picture 3527" descr="Planet 1.1-a.jpg">
          <a:extLst>
            <a:ext uri="{FF2B5EF4-FFF2-40B4-BE49-F238E27FC236}">
              <a16:creationId xmlns:a16="http://schemas.microsoft.com/office/drawing/2014/main" id="{00000000-0008-0000-0000-000025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454" name="Picture 3528" descr="Planet 1.1-a.jpg">
          <a:extLst>
            <a:ext uri="{FF2B5EF4-FFF2-40B4-BE49-F238E27FC236}">
              <a16:creationId xmlns:a16="http://schemas.microsoft.com/office/drawing/2014/main" id="{00000000-0008-0000-0000-000026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455" name="Picture 3529" descr="Planet 1.1-a.jpg">
          <a:extLst>
            <a:ext uri="{FF2B5EF4-FFF2-40B4-BE49-F238E27FC236}">
              <a16:creationId xmlns:a16="http://schemas.microsoft.com/office/drawing/2014/main" id="{00000000-0008-0000-0000-000027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456" name="Picture 3530" descr="Planet 1.1-a.jpg">
          <a:extLst>
            <a:ext uri="{FF2B5EF4-FFF2-40B4-BE49-F238E27FC236}">
              <a16:creationId xmlns:a16="http://schemas.microsoft.com/office/drawing/2014/main" id="{00000000-0008-0000-0000-000028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457" name="Picture 3531" descr="Planet 1.1-a.jpg">
          <a:extLst>
            <a:ext uri="{FF2B5EF4-FFF2-40B4-BE49-F238E27FC236}">
              <a16:creationId xmlns:a16="http://schemas.microsoft.com/office/drawing/2014/main" id="{00000000-0008-0000-0000-000029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458" name="Picture 3532" descr="Planet 1.1-a.jpg">
          <a:extLst>
            <a:ext uri="{FF2B5EF4-FFF2-40B4-BE49-F238E27FC236}">
              <a16:creationId xmlns:a16="http://schemas.microsoft.com/office/drawing/2014/main" id="{00000000-0008-0000-0000-00002A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459" name="Picture 3533" descr="Planet 1.1-a.jpg">
          <a:extLst>
            <a:ext uri="{FF2B5EF4-FFF2-40B4-BE49-F238E27FC236}">
              <a16:creationId xmlns:a16="http://schemas.microsoft.com/office/drawing/2014/main" id="{00000000-0008-0000-0000-00002B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460" name="Picture 3534" descr="Planet 1.1-a.jpg">
          <a:extLst>
            <a:ext uri="{FF2B5EF4-FFF2-40B4-BE49-F238E27FC236}">
              <a16:creationId xmlns:a16="http://schemas.microsoft.com/office/drawing/2014/main" id="{00000000-0008-0000-0000-00002C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461" name="Picture 3535" descr="Planet 1.1-a.jpg">
          <a:extLst>
            <a:ext uri="{FF2B5EF4-FFF2-40B4-BE49-F238E27FC236}">
              <a16:creationId xmlns:a16="http://schemas.microsoft.com/office/drawing/2014/main" id="{00000000-0008-0000-0000-00002D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462" name="Picture 3536" descr="Planet 1.1-a.jpg">
          <a:extLst>
            <a:ext uri="{FF2B5EF4-FFF2-40B4-BE49-F238E27FC236}">
              <a16:creationId xmlns:a16="http://schemas.microsoft.com/office/drawing/2014/main" id="{00000000-0008-0000-0000-00002E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463" name="Picture 3537" descr="Planet 1.1-a.jpg">
          <a:extLst>
            <a:ext uri="{FF2B5EF4-FFF2-40B4-BE49-F238E27FC236}">
              <a16:creationId xmlns:a16="http://schemas.microsoft.com/office/drawing/2014/main" id="{00000000-0008-0000-0000-00002F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464" name="Picture 3538" descr="Planet 1.1-a.jpg">
          <a:extLst>
            <a:ext uri="{FF2B5EF4-FFF2-40B4-BE49-F238E27FC236}">
              <a16:creationId xmlns:a16="http://schemas.microsoft.com/office/drawing/2014/main" id="{00000000-0008-0000-0000-000030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465" name="Picture 3539" descr="Planet 1.1-a.jpg">
          <a:extLst>
            <a:ext uri="{FF2B5EF4-FFF2-40B4-BE49-F238E27FC236}">
              <a16:creationId xmlns:a16="http://schemas.microsoft.com/office/drawing/2014/main" id="{00000000-0008-0000-0000-000031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466" name="Picture 3540" descr="Planet 1.1-a.jpg">
          <a:extLst>
            <a:ext uri="{FF2B5EF4-FFF2-40B4-BE49-F238E27FC236}">
              <a16:creationId xmlns:a16="http://schemas.microsoft.com/office/drawing/2014/main" id="{00000000-0008-0000-0000-000032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467" name="Picture 3541" descr="Planet 1.1-a.jpg">
          <a:extLst>
            <a:ext uri="{FF2B5EF4-FFF2-40B4-BE49-F238E27FC236}">
              <a16:creationId xmlns:a16="http://schemas.microsoft.com/office/drawing/2014/main" id="{00000000-0008-0000-0000-000033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468" name="Picture 3542" descr="Planet 1.1-a.jpg">
          <a:extLst>
            <a:ext uri="{FF2B5EF4-FFF2-40B4-BE49-F238E27FC236}">
              <a16:creationId xmlns:a16="http://schemas.microsoft.com/office/drawing/2014/main" id="{00000000-0008-0000-0000-000034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469" name="Picture 3543" descr="Planet 1.1-a.jpg">
          <a:extLst>
            <a:ext uri="{FF2B5EF4-FFF2-40B4-BE49-F238E27FC236}">
              <a16:creationId xmlns:a16="http://schemas.microsoft.com/office/drawing/2014/main" id="{00000000-0008-0000-0000-000035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470" name="Picture 3544" descr="Planet 1.1-a.jpg">
          <a:extLst>
            <a:ext uri="{FF2B5EF4-FFF2-40B4-BE49-F238E27FC236}">
              <a16:creationId xmlns:a16="http://schemas.microsoft.com/office/drawing/2014/main" id="{00000000-0008-0000-0000-000036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471" name="Picture 3545" descr="Planet 1.1-a.jpg">
          <a:extLst>
            <a:ext uri="{FF2B5EF4-FFF2-40B4-BE49-F238E27FC236}">
              <a16:creationId xmlns:a16="http://schemas.microsoft.com/office/drawing/2014/main" id="{00000000-0008-0000-0000-000037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472" name="Picture 3546" descr="Planet 1.1-a.jpg">
          <a:extLst>
            <a:ext uri="{FF2B5EF4-FFF2-40B4-BE49-F238E27FC236}">
              <a16:creationId xmlns:a16="http://schemas.microsoft.com/office/drawing/2014/main" id="{00000000-0008-0000-0000-000038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473" name="Picture 3547" descr="Planet 1.1-a.jpg">
          <a:extLst>
            <a:ext uri="{FF2B5EF4-FFF2-40B4-BE49-F238E27FC236}">
              <a16:creationId xmlns:a16="http://schemas.microsoft.com/office/drawing/2014/main" id="{00000000-0008-0000-0000-000039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474" name="Picture 3548" descr="Planet 1.1-a.jpg">
          <a:extLst>
            <a:ext uri="{FF2B5EF4-FFF2-40B4-BE49-F238E27FC236}">
              <a16:creationId xmlns:a16="http://schemas.microsoft.com/office/drawing/2014/main" id="{00000000-0008-0000-0000-00003A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475" name="Picture 3549" descr="Planet 1.1-a.jpg">
          <a:extLst>
            <a:ext uri="{FF2B5EF4-FFF2-40B4-BE49-F238E27FC236}">
              <a16:creationId xmlns:a16="http://schemas.microsoft.com/office/drawing/2014/main" id="{00000000-0008-0000-0000-00003B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476" name="Picture 3550" descr="Planet 1.1-a.jpg">
          <a:extLst>
            <a:ext uri="{FF2B5EF4-FFF2-40B4-BE49-F238E27FC236}">
              <a16:creationId xmlns:a16="http://schemas.microsoft.com/office/drawing/2014/main" id="{00000000-0008-0000-0000-00003C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477" name="Picture 3551" descr="Planet 1.1-a.jpg">
          <a:extLst>
            <a:ext uri="{FF2B5EF4-FFF2-40B4-BE49-F238E27FC236}">
              <a16:creationId xmlns:a16="http://schemas.microsoft.com/office/drawing/2014/main" id="{00000000-0008-0000-0000-00003D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478" name="Picture 3552" descr="Planet 1.1-a.jpg">
          <a:extLst>
            <a:ext uri="{FF2B5EF4-FFF2-40B4-BE49-F238E27FC236}">
              <a16:creationId xmlns:a16="http://schemas.microsoft.com/office/drawing/2014/main" id="{00000000-0008-0000-0000-00003E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479" name="Picture 3553" descr="Planet 1.1-a.jpg">
          <a:extLst>
            <a:ext uri="{FF2B5EF4-FFF2-40B4-BE49-F238E27FC236}">
              <a16:creationId xmlns:a16="http://schemas.microsoft.com/office/drawing/2014/main" id="{00000000-0008-0000-0000-00003F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480" name="Picture 3554" descr="Planet 1.1-a.jpg">
          <a:extLst>
            <a:ext uri="{FF2B5EF4-FFF2-40B4-BE49-F238E27FC236}">
              <a16:creationId xmlns:a16="http://schemas.microsoft.com/office/drawing/2014/main" id="{00000000-0008-0000-0000-000040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481" name="Picture 3555" descr="Planet 1.1-a.jpg">
          <a:extLst>
            <a:ext uri="{FF2B5EF4-FFF2-40B4-BE49-F238E27FC236}">
              <a16:creationId xmlns:a16="http://schemas.microsoft.com/office/drawing/2014/main" id="{00000000-0008-0000-0000-000041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482" name="Picture 3556" descr="Planet 1.1-a.jpg">
          <a:extLst>
            <a:ext uri="{FF2B5EF4-FFF2-40B4-BE49-F238E27FC236}">
              <a16:creationId xmlns:a16="http://schemas.microsoft.com/office/drawing/2014/main" id="{00000000-0008-0000-0000-000042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483" name="Picture 3557" descr="Planet 1.1-a.jpg">
          <a:extLst>
            <a:ext uri="{FF2B5EF4-FFF2-40B4-BE49-F238E27FC236}">
              <a16:creationId xmlns:a16="http://schemas.microsoft.com/office/drawing/2014/main" id="{00000000-0008-0000-0000-000043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484" name="Picture 3558" descr="Planet 1.1-a.jpg">
          <a:extLst>
            <a:ext uri="{FF2B5EF4-FFF2-40B4-BE49-F238E27FC236}">
              <a16:creationId xmlns:a16="http://schemas.microsoft.com/office/drawing/2014/main" id="{00000000-0008-0000-0000-000044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485" name="Picture 3559" descr="Planet 1.1-a.jpg">
          <a:extLst>
            <a:ext uri="{FF2B5EF4-FFF2-40B4-BE49-F238E27FC236}">
              <a16:creationId xmlns:a16="http://schemas.microsoft.com/office/drawing/2014/main" id="{00000000-0008-0000-0000-000045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486" name="Picture 3560" descr="Planet 1.1-a.jpg">
          <a:extLst>
            <a:ext uri="{FF2B5EF4-FFF2-40B4-BE49-F238E27FC236}">
              <a16:creationId xmlns:a16="http://schemas.microsoft.com/office/drawing/2014/main" id="{00000000-0008-0000-0000-000046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487" name="Picture 3561" descr="Planet 1.1-a.jpg">
          <a:extLst>
            <a:ext uri="{FF2B5EF4-FFF2-40B4-BE49-F238E27FC236}">
              <a16:creationId xmlns:a16="http://schemas.microsoft.com/office/drawing/2014/main" id="{00000000-0008-0000-0000-000047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488" name="Picture 3562" descr="Planet 1.1-a.jpg">
          <a:extLst>
            <a:ext uri="{FF2B5EF4-FFF2-40B4-BE49-F238E27FC236}">
              <a16:creationId xmlns:a16="http://schemas.microsoft.com/office/drawing/2014/main" id="{00000000-0008-0000-0000-000048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489" name="Picture 3563" descr="Planet 1.1-a.jpg">
          <a:extLst>
            <a:ext uri="{FF2B5EF4-FFF2-40B4-BE49-F238E27FC236}">
              <a16:creationId xmlns:a16="http://schemas.microsoft.com/office/drawing/2014/main" id="{00000000-0008-0000-0000-000049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490" name="Picture 3564" descr="Planet 1.1-a.jpg">
          <a:extLst>
            <a:ext uri="{FF2B5EF4-FFF2-40B4-BE49-F238E27FC236}">
              <a16:creationId xmlns:a16="http://schemas.microsoft.com/office/drawing/2014/main" id="{00000000-0008-0000-0000-00004A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491" name="Picture 3565" descr="Planet 1.1-a.jpg">
          <a:extLst>
            <a:ext uri="{FF2B5EF4-FFF2-40B4-BE49-F238E27FC236}">
              <a16:creationId xmlns:a16="http://schemas.microsoft.com/office/drawing/2014/main" id="{00000000-0008-0000-0000-00004B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492" name="Picture 3566" descr="Planet 1.1-a.jpg">
          <a:extLst>
            <a:ext uri="{FF2B5EF4-FFF2-40B4-BE49-F238E27FC236}">
              <a16:creationId xmlns:a16="http://schemas.microsoft.com/office/drawing/2014/main" id="{00000000-0008-0000-0000-00004C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493" name="Picture 3567" descr="Planet 1.1-a.jpg">
          <a:extLst>
            <a:ext uri="{FF2B5EF4-FFF2-40B4-BE49-F238E27FC236}">
              <a16:creationId xmlns:a16="http://schemas.microsoft.com/office/drawing/2014/main" id="{00000000-0008-0000-0000-00004D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494" name="Picture 3568" descr="Planet 1.1-a.jpg">
          <a:extLst>
            <a:ext uri="{FF2B5EF4-FFF2-40B4-BE49-F238E27FC236}">
              <a16:creationId xmlns:a16="http://schemas.microsoft.com/office/drawing/2014/main" id="{00000000-0008-0000-0000-00004E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495" name="Picture 3569" descr="Planet 1.1-a.jpg">
          <a:extLst>
            <a:ext uri="{FF2B5EF4-FFF2-40B4-BE49-F238E27FC236}">
              <a16:creationId xmlns:a16="http://schemas.microsoft.com/office/drawing/2014/main" id="{00000000-0008-0000-0000-00004F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496" name="Picture 3570" descr="Planet 1.1-a.jpg">
          <a:extLst>
            <a:ext uri="{FF2B5EF4-FFF2-40B4-BE49-F238E27FC236}">
              <a16:creationId xmlns:a16="http://schemas.microsoft.com/office/drawing/2014/main" id="{00000000-0008-0000-0000-000050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497" name="Picture 3571" descr="Planet 1.1-a.jpg">
          <a:extLst>
            <a:ext uri="{FF2B5EF4-FFF2-40B4-BE49-F238E27FC236}">
              <a16:creationId xmlns:a16="http://schemas.microsoft.com/office/drawing/2014/main" id="{00000000-0008-0000-0000-000051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498" name="Picture 3572" descr="Planet 1.1-a.jpg">
          <a:extLst>
            <a:ext uri="{FF2B5EF4-FFF2-40B4-BE49-F238E27FC236}">
              <a16:creationId xmlns:a16="http://schemas.microsoft.com/office/drawing/2014/main" id="{00000000-0008-0000-0000-000052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499" name="Picture 3573" descr="Planet 1.1-a.jpg">
          <a:extLst>
            <a:ext uri="{FF2B5EF4-FFF2-40B4-BE49-F238E27FC236}">
              <a16:creationId xmlns:a16="http://schemas.microsoft.com/office/drawing/2014/main" id="{00000000-0008-0000-0000-000053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500" name="Picture 3574" descr="Planet 1.1-a.jpg">
          <a:extLst>
            <a:ext uri="{FF2B5EF4-FFF2-40B4-BE49-F238E27FC236}">
              <a16:creationId xmlns:a16="http://schemas.microsoft.com/office/drawing/2014/main" id="{00000000-0008-0000-0000-000054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501" name="Picture 3575" descr="Planet 1.1-a.jpg">
          <a:extLst>
            <a:ext uri="{FF2B5EF4-FFF2-40B4-BE49-F238E27FC236}">
              <a16:creationId xmlns:a16="http://schemas.microsoft.com/office/drawing/2014/main" id="{00000000-0008-0000-0000-000055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502" name="Picture 3576" descr="Planet 1.1-a.jpg">
          <a:extLst>
            <a:ext uri="{FF2B5EF4-FFF2-40B4-BE49-F238E27FC236}">
              <a16:creationId xmlns:a16="http://schemas.microsoft.com/office/drawing/2014/main" id="{00000000-0008-0000-0000-000056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503" name="Picture 3577" descr="Planet 1.1-a.jpg">
          <a:extLst>
            <a:ext uri="{FF2B5EF4-FFF2-40B4-BE49-F238E27FC236}">
              <a16:creationId xmlns:a16="http://schemas.microsoft.com/office/drawing/2014/main" id="{00000000-0008-0000-0000-000057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504" name="Picture 3578" descr="Planet 1.1-a.jpg">
          <a:extLst>
            <a:ext uri="{FF2B5EF4-FFF2-40B4-BE49-F238E27FC236}">
              <a16:creationId xmlns:a16="http://schemas.microsoft.com/office/drawing/2014/main" id="{00000000-0008-0000-0000-000058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505" name="Picture 3579" descr="Planet 1.1-a.jpg">
          <a:extLst>
            <a:ext uri="{FF2B5EF4-FFF2-40B4-BE49-F238E27FC236}">
              <a16:creationId xmlns:a16="http://schemas.microsoft.com/office/drawing/2014/main" id="{00000000-0008-0000-0000-000059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506" name="Picture 3580" descr="Planet 1.1-a.jpg">
          <a:extLst>
            <a:ext uri="{FF2B5EF4-FFF2-40B4-BE49-F238E27FC236}">
              <a16:creationId xmlns:a16="http://schemas.microsoft.com/office/drawing/2014/main" id="{00000000-0008-0000-0000-00005A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507" name="Picture 3581" descr="Planet 1.1-a.jpg">
          <a:extLst>
            <a:ext uri="{FF2B5EF4-FFF2-40B4-BE49-F238E27FC236}">
              <a16:creationId xmlns:a16="http://schemas.microsoft.com/office/drawing/2014/main" id="{00000000-0008-0000-0000-00005B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508" name="Picture 3582" descr="Planet 1.1-a.jpg">
          <a:extLst>
            <a:ext uri="{FF2B5EF4-FFF2-40B4-BE49-F238E27FC236}">
              <a16:creationId xmlns:a16="http://schemas.microsoft.com/office/drawing/2014/main" id="{00000000-0008-0000-0000-00005C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509" name="Picture 3583" descr="Planet 1.1-a.jpg">
          <a:extLst>
            <a:ext uri="{FF2B5EF4-FFF2-40B4-BE49-F238E27FC236}">
              <a16:creationId xmlns:a16="http://schemas.microsoft.com/office/drawing/2014/main" id="{00000000-0008-0000-0000-00005D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510" name="Picture 3584" descr="Planet 1.1-a.jpg">
          <a:extLst>
            <a:ext uri="{FF2B5EF4-FFF2-40B4-BE49-F238E27FC236}">
              <a16:creationId xmlns:a16="http://schemas.microsoft.com/office/drawing/2014/main" id="{00000000-0008-0000-0000-00005E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511" name="Picture 3585" descr="Planet 1.1-a.jpg">
          <a:extLst>
            <a:ext uri="{FF2B5EF4-FFF2-40B4-BE49-F238E27FC236}">
              <a16:creationId xmlns:a16="http://schemas.microsoft.com/office/drawing/2014/main" id="{00000000-0008-0000-0000-00005F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512" name="Picture 3586" descr="Planet 1.1-a.jpg">
          <a:extLst>
            <a:ext uri="{FF2B5EF4-FFF2-40B4-BE49-F238E27FC236}">
              <a16:creationId xmlns:a16="http://schemas.microsoft.com/office/drawing/2014/main" id="{00000000-0008-0000-0000-000060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513" name="Picture 3587" descr="Planet 1.1-a.jpg">
          <a:extLst>
            <a:ext uri="{FF2B5EF4-FFF2-40B4-BE49-F238E27FC236}">
              <a16:creationId xmlns:a16="http://schemas.microsoft.com/office/drawing/2014/main" id="{00000000-0008-0000-0000-000061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514" name="Picture 3588" descr="Planet 1.1-a.jpg">
          <a:extLst>
            <a:ext uri="{FF2B5EF4-FFF2-40B4-BE49-F238E27FC236}">
              <a16:creationId xmlns:a16="http://schemas.microsoft.com/office/drawing/2014/main" id="{00000000-0008-0000-0000-000062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515" name="Picture 3589" descr="Planet 1.1-a.jpg">
          <a:extLst>
            <a:ext uri="{FF2B5EF4-FFF2-40B4-BE49-F238E27FC236}">
              <a16:creationId xmlns:a16="http://schemas.microsoft.com/office/drawing/2014/main" id="{00000000-0008-0000-0000-000063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516" name="Picture 3590" descr="Planet 1.1-a.jpg">
          <a:extLst>
            <a:ext uri="{FF2B5EF4-FFF2-40B4-BE49-F238E27FC236}">
              <a16:creationId xmlns:a16="http://schemas.microsoft.com/office/drawing/2014/main" id="{00000000-0008-0000-0000-000064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517" name="Picture 3591" descr="Planet 1.1-a.jpg">
          <a:extLst>
            <a:ext uri="{FF2B5EF4-FFF2-40B4-BE49-F238E27FC236}">
              <a16:creationId xmlns:a16="http://schemas.microsoft.com/office/drawing/2014/main" id="{00000000-0008-0000-0000-000065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518" name="Picture 3592" descr="Planet 1.1-a.jpg">
          <a:extLst>
            <a:ext uri="{FF2B5EF4-FFF2-40B4-BE49-F238E27FC236}">
              <a16:creationId xmlns:a16="http://schemas.microsoft.com/office/drawing/2014/main" id="{00000000-0008-0000-0000-000066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519" name="Picture 3593" descr="Planet 1.1-a.jpg">
          <a:extLst>
            <a:ext uri="{FF2B5EF4-FFF2-40B4-BE49-F238E27FC236}">
              <a16:creationId xmlns:a16="http://schemas.microsoft.com/office/drawing/2014/main" id="{00000000-0008-0000-0000-000067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520" name="Picture 3594" descr="Planet 1.1-a.jpg">
          <a:extLst>
            <a:ext uri="{FF2B5EF4-FFF2-40B4-BE49-F238E27FC236}">
              <a16:creationId xmlns:a16="http://schemas.microsoft.com/office/drawing/2014/main" id="{00000000-0008-0000-0000-000068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521" name="Picture 3595" descr="Planet 1.1-a.jpg">
          <a:extLst>
            <a:ext uri="{FF2B5EF4-FFF2-40B4-BE49-F238E27FC236}">
              <a16:creationId xmlns:a16="http://schemas.microsoft.com/office/drawing/2014/main" id="{00000000-0008-0000-0000-000069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522" name="Picture 3596" descr="Planet 1.1-a.jpg">
          <a:extLst>
            <a:ext uri="{FF2B5EF4-FFF2-40B4-BE49-F238E27FC236}">
              <a16:creationId xmlns:a16="http://schemas.microsoft.com/office/drawing/2014/main" id="{00000000-0008-0000-0000-00006A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523" name="Picture 3597" descr="Planet 1.1-a.jpg">
          <a:extLst>
            <a:ext uri="{FF2B5EF4-FFF2-40B4-BE49-F238E27FC236}">
              <a16:creationId xmlns:a16="http://schemas.microsoft.com/office/drawing/2014/main" id="{00000000-0008-0000-0000-00006B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524" name="Picture 3598" descr="Planet 1.1-a.jpg">
          <a:extLst>
            <a:ext uri="{FF2B5EF4-FFF2-40B4-BE49-F238E27FC236}">
              <a16:creationId xmlns:a16="http://schemas.microsoft.com/office/drawing/2014/main" id="{00000000-0008-0000-0000-00006C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525" name="Picture 3599" descr="Planet 1.1-a.jpg">
          <a:extLst>
            <a:ext uri="{FF2B5EF4-FFF2-40B4-BE49-F238E27FC236}">
              <a16:creationId xmlns:a16="http://schemas.microsoft.com/office/drawing/2014/main" id="{00000000-0008-0000-0000-00006D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526" name="Picture 3600" descr="Planet 1.1-a.jpg">
          <a:extLst>
            <a:ext uri="{FF2B5EF4-FFF2-40B4-BE49-F238E27FC236}">
              <a16:creationId xmlns:a16="http://schemas.microsoft.com/office/drawing/2014/main" id="{00000000-0008-0000-0000-00006E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527" name="Picture 3601" descr="Planet 1.1-a.jpg">
          <a:extLst>
            <a:ext uri="{FF2B5EF4-FFF2-40B4-BE49-F238E27FC236}">
              <a16:creationId xmlns:a16="http://schemas.microsoft.com/office/drawing/2014/main" id="{00000000-0008-0000-0000-00006F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528" name="Picture 3602" descr="Planet 1.1-a.jpg">
          <a:extLst>
            <a:ext uri="{FF2B5EF4-FFF2-40B4-BE49-F238E27FC236}">
              <a16:creationId xmlns:a16="http://schemas.microsoft.com/office/drawing/2014/main" id="{00000000-0008-0000-0000-000070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529" name="Picture 3603" descr="Planet 1.1-a.jpg">
          <a:extLst>
            <a:ext uri="{FF2B5EF4-FFF2-40B4-BE49-F238E27FC236}">
              <a16:creationId xmlns:a16="http://schemas.microsoft.com/office/drawing/2014/main" id="{00000000-0008-0000-0000-000071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530" name="Picture 3604" descr="Planet 1.1-a.jpg">
          <a:extLst>
            <a:ext uri="{FF2B5EF4-FFF2-40B4-BE49-F238E27FC236}">
              <a16:creationId xmlns:a16="http://schemas.microsoft.com/office/drawing/2014/main" id="{00000000-0008-0000-0000-000072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531" name="Picture 3605" descr="Planet 1.1-a.jpg">
          <a:extLst>
            <a:ext uri="{FF2B5EF4-FFF2-40B4-BE49-F238E27FC236}">
              <a16:creationId xmlns:a16="http://schemas.microsoft.com/office/drawing/2014/main" id="{00000000-0008-0000-0000-000073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532" name="Picture 3606" descr="Planet 1.1-a.jpg">
          <a:extLst>
            <a:ext uri="{FF2B5EF4-FFF2-40B4-BE49-F238E27FC236}">
              <a16:creationId xmlns:a16="http://schemas.microsoft.com/office/drawing/2014/main" id="{00000000-0008-0000-0000-000074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533" name="Picture 3607" descr="Planet 1.1-a.jpg">
          <a:extLst>
            <a:ext uri="{FF2B5EF4-FFF2-40B4-BE49-F238E27FC236}">
              <a16:creationId xmlns:a16="http://schemas.microsoft.com/office/drawing/2014/main" id="{00000000-0008-0000-0000-000075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534" name="Picture 3608" descr="Planet 1.1-a.jpg">
          <a:extLst>
            <a:ext uri="{FF2B5EF4-FFF2-40B4-BE49-F238E27FC236}">
              <a16:creationId xmlns:a16="http://schemas.microsoft.com/office/drawing/2014/main" id="{00000000-0008-0000-0000-000076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535" name="Picture 3609" descr="Planet 1.1-a.jpg">
          <a:extLst>
            <a:ext uri="{FF2B5EF4-FFF2-40B4-BE49-F238E27FC236}">
              <a16:creationId xmlns:a16="http://schemas.microsoft.com/office/drawing/2014/main" id="{00000000-0008-0000-0000-000077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536" name="Picture 3610" descr="Planet 1.1-a.jpg">
          <a:extLst>
            <a:ext uri="{FF2B5EF4-FFF2-40B4-BE49-F238E27FC236}">
              <a16:creationId xmlns:a16="http://schemas.microsoft.com/office/drawing/2014/main" id="{00000000-0008-0000-0000-000078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537" name="Picture 3611" descr="Planet 1.1-a.jpg">
          <a:extLst>
            <a:ext uri="{FF2B5EF4-FFF2-40B4-BE49-F238E27FC236}">
              <a16:creationId xmlns:a16="http://schemas.microsoft.com/office/drawing/2014/main" id="{00000000-0008-0000-0000-000079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538" name="Picture 3612" descr="Planet 1.1-a.jpg">
          <a:extLst>
            <a:ext uri="{FF2B5EF4-FFF2-40B4-BE49-F238E27FC236}">
              <a16:creationId xmlns:a16="http://schemas.microsoft.com/office/drawing/2014/main" id="{00000000-0008-0000-0000-00007A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539" name="Picture 3613" descr="Planet 1.1-a.jpg">
          <a:extLst>
            <a:ext uri="{FF2B5EF4-FFF2-40B4-BE49-F238E27FC236}">
              <a16:creationId xmlns:a16="http://schemas.microsoft.com/office/drawing/2014/main" id="{00000000-0008-0000-0000-00007B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540" name="Picture 3614" descr="Planet 1.1-a.jpg">
          <a:extLst>
            <a:ext uri="{FF2B5EF4-FFF2-40B4-BE49-F238E27FC236}">
              <a16:creationId xmlns:a16="http://schemas.microsoft.com/office/drawing/2014/main" id="{00000000-0008-0000-0000-00007C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541" name="Picture 3615" descr="Planet 1.1-a.jpg">
          <a:extLst>
            <a:ext uri="{FF2B5EF4-FFF2-40B4-BE49-F238E27FC236}">
              <a16:creationId xmlns:a16="http://schemas.microsoft.com/office/drawing/2014/main" id="{00000000-0008-0000-0000-00007D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542" name="Picture 3616" descr="Planet 1.1-a.jpg">
          <a:extLst>
            <a:ext uri="{FF2B5EF4-FFF2-40B4-BE49-F238E27FC236}">
              <a16:creationId xmlns:a16="http://schemas.microsoft.com/office/drawing/2014/main" id="{00000000-0008-0000-0000-00007E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543" name="Picture 3617" descr="Planet 1.1-a.jpg">
          <a:extLst>
            <a:ext uri="{FF2B5EF4-FFF2-40B4-BE49-F238E27FC236}">
              <a16:creationId xmlns:a16="http://schemas.microsoft.com/office/drawing/2014/main" id="{00000000-0008-0000-0000-00007F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544" name="Picture 3618" descr="Planet 1.1-a.jpg">
          <a:extLst>
            <a:ext uri="{FF2B5EF4-FFF2-40B4-BE49-F238E27FC236}">
              <a16:creationId xmlns:a16="http://schemas.microsoft.com/office/drawing/2014/main" id="{00000000-0008-0000-0000-000080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545" name="Picture 3619" descr="Planet 1.1-a.jpg">
          <a:extLst>
            <a:ext uri="{FF2B5EF4-FFF2-40B4-BE49-F238E27FC236}">
              <a16:creationId xmlns:a16="http://schemas.microsoft.com/office/drawing/2014/main" id="{00000000-0008-0000-0000-000081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546" name="Picture 3620" descr="Planet 1.1-a.jpg">
          <a:extLst>
            <a:ext uri="{FF2B5EF4-FFF2-40B4-BE49-F238E27FC236}">
              <a16:creationId xmlns:a16="http://schemas.microsoft.com/office/drawing/2014/main" id="{00000000-0008-0000-0000-000082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547" name="Picture 3621" descr="Planet 1.1-a.jpg">
          <a:extLst>
            <a:ext uri="{FF2B5EF4-FFF2-40B4-BE49-F238E27FC236}">
              <a16:creationId xmlns:a16="http://schemas.microsoft.com/office/drawing/2014/main" id="{00000000-0008-0000-0000-000083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548" name="Picture 3622" descr="Planet 1.1-a.jpg">
          <a:extLst>
            <a:ext uri="{FF2B5EF4-FFF2-40B4-BE49-F238E27FC236}">
              <a16:creationId xmlns:a16="http://schemas.microsoft.com/office/drawing/2014/main" id="{00000000-0008-0000-0000-000084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549" name="Picture 3623" descr="Planet 1.1-a.jpg">
          <a:extLst>
            <a:ext uri="{FF2B5EF4-FFF2-40B4-BE49-F238E27FC236}">
              <a16:creationId xmlns:a16="http://schemas.microsoft.com/office/drawing/2014/main" id="{00000000-0008-0000-0000-000085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550" name="Picture 3624" descr="Planet 1.1-a.jpg">
          <a:extLst>
            <a:ext uri="{FF2B5EF4-FFF2-40B4-BE49-F238E27FC236}">
              <a16:creationId xmlns:a16="http://schemas.microsoft.com/office/drawing/2014/main" id="{00000000-0008-0000-0000-000086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551" name="Picture 3625" descr="Planet 1.1-a.jpg">
          <a:extLst>
            <a:ext uri="{FF2B5EF4-FFF2-40B4-BE49-F238E27FC236}">
              <a16:creationId xmlns:a16="http://schemas.microsoft.com/office/drawing/2014/main" id="{00000000-0008-0000-0000-000087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552" name="Picture 3626" descr="Planet 1.1-a.jpg">
          <a:extLst>
            <a:ext uri="{FF2B5EF4-FFF2-40B4-BE49-F238E27FC236}">
              <a16:creationId xmlns:a16="http://schemas.microsoft.com/office/drawing/2014/main" id="{00000000-0008-0000-0000-000088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553" name="Picture 3627" descr="Planet 1.1-a.jpg">
          <a:extLst>
            <a:ext uri="{FF2B5EF4-FFF2-40B4-BE49-F238E27FC236}">
              <a16:creationId xmlns:a16="http://schemas.microsoft.com/office/drawing/2014/main" id="{00000000-0008-0000-0000-000089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554" name="Picture 3628" descr="Planet 1.1-a.jpg">
          <a:extLst>
            <a:ext uri="{FF2B5EF4-FFF2-40B4-BE49-F238E27FC236}">
              <a16:creationId xmlns:a16="http://schemas.microsoft.com/office/drawing/2014/main" id="{00000000-0008-0000-0000-00008A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555" name="Picture 3629" descr="Planet 1.1-a.jpg">
          <a:extLst>
            <a:ext uri="{FF2B5EF4-FFF2-40B4-BE49-F238E27FC236}">
              <a16:creationId xmlns:a16="http://schemas.microsoft.com/office/drawing/2014/main" id="{00000000-0008-0000-0000-00008B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556" name="Picture 3630" descr="Planet 1.1-a.jpg">
          <a:extLst>
            <a:ext uri="{FF2B5EF4-FFF2-40B4-BE49-F238E27FC236}">
              <a16:creationId xmlns:a16="http://schemas.microsoft.com/office/drawing/2014/main" id="{00000000-0008-0000-0000-00008C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557" name="Picture 3631" descr="Planet 1.1-a.jpg">
          <a:extLst>
            <a:ext uri="{FF2B5EF4-FFF2-40B4-BE49-F238E27FC236}">
              <a16:creationId xmlns:a16="http://schemas.microsoft.com/office/drawing/2014/main" id="{00000000-0008-0000-0000-00008D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558" name="Picture 3632" descr="Planet 1.1-a.jpg">
          <a:extLst>
            <a:ext uri="{FF2B5EF4-FFF2-40B4-BE49-F238E27FC236}">
              <a16:creationId xmlns:a16="http://schemas.microsoft.com/office/drawing/2014/main" id="{00000000-0008-0000-0000-00008E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559" name="Picture 3633" descr="Planet 1.1-a.jpg">
          <a:extLst>
            <a:ext uri="{FF2B5EF4-FFF2-40B4-BE49-F238E27FC236}">
              <a16:creationId xmlns:a16="http://schemas.microsoft.com/office/drawing/2014/main" id="{00000000-0008-0000-0000-00008F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560" name="Picture 3634" descr="Planet 1.1-a.jpg">
          <a:extLst>
            <a:ext uri="{FF2B5EF4-FFF2-40B4-BE49-F238E27FC236}">
              <a16:creationId xmlns:a16="http://schemas.microsoft.com/office/drawing/2014/main" id="{00000000-0008-0000-0000-000090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561" name="Picture 3635" descr="Planet 1.1-a.jpg">
          <a:extLst>
            <a:ext uri="{FF2B5EF4-FFF2-40B4-BE49-F238E27FC236}">
              <a16:creationId xmlns:a16="http://schemas.microsoft.com/office/drawing/2014/main" id="{00000000-0008-0000-0000-000091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562" name="Picture 3636" descr="Planet 1.1-a.jpg">
          <a:extLst>
            <a:ext uri="{FF2B5EF4-FFF2-40B4-BE49-F238E27FC236}">
              <a16:creationId xmlns:a16="http://schemas.microsoft.com/office/drawing/2014/main" id="{00000000-0008-0000-0000-000092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563" name="Picture 3637" descr="Planet 1.1-a.jpg">
          <a:extLst>
            <a:ext uri="{FF2B5EF4-FFF2-40B4-BE49-F238E27FC236}">
              <a16:creationId xmlns:a16="http://schemas.microsoft.com/office/drawing/2014/main" id="{00000000-0008-0000-0000-000093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564" name="Picture 3638" descr="Planet 1.1-a.jpg">
          <a:extLst>
            <a:ext uri="{FF2B5EF4-FFF2-40B4-BE49-F238E27FC236}">
              <a16:creationId xmlns:a16="http://schemas.microsoft.com/office/drawing/2014/main" id="{00000000-0008-0000-0000-000094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565" name="Picture 3639" descr="Planet 1.1-a.jpg">
          <a:extLst>
            <a:ext uri="{FF2B5EF4-FFF2-40B4-BE49-F238E27FC236}">
              <a16:creationId xmlns:a16="http://schemas.microsoft.com/office/drawing/2014/main" id="{00000000-0008-0000-0000-000095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566" name="Picture 3640" descr="Planet 1.1-a.jpg">
          <a:extLst>
            <a:ext uri="{FF2B5EF4-FFF2-40B4-BE49-F238E27FC236}">
              <a16:creationId xmlns:a16="http://schemas.microsoft.com/office/drawing/2014/main" id="{00000000-0008-0000-0000-000096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567" name="Picture 3641" descr="Planet 1.1-a.jpg">
          <a:extLst>
            <a:ext uri="{FF2B5EF4-FFF2-40B4-BE49-F238E27FC236}">
              <a16:creationId xmlns:a16="http://schemas.microsoft.com/office/drawing/2014/main" id="{00000000-0008-0000-0000-000097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568" name="Picture 3642" descr="Planet 1.1-a.jpg">
          <a:extLst>
            <a:ext uri="{FF2B5EF4-FFF2-40B4-BE49-F238E27FC236}">
              <a16:creationId xmlns:a16="http://schemas.microsoft.com/office/drawing/2014/main" id="{00000000-0008-0000-0000-000098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569" name="Picture 3643" descr="Planet 1.1-a.jpg">
          <a:extLst>
            <a:ext uri="{FF2B5EF4-FFF2-40B4-BE49-F238E27FC236}">
              <a16:creationId xmlns:a16="http://schemas.microsoft.com/office/drawing/2014/main" id="{00000000-0008-0000-0000-000099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570" name="Picture 3644" descr="Planet 1.1-a.jpg">
          <a:extLst>
            <a:ext uri="{FF2B5EF4-FFF2-40B4-BE49-F238E27FC236}">
              <a16:creationId xmlns:a16="http://schemas.microsoft.com/office/drawing/2014/main" id="{00000000-0008-0000-0000-00009A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571" name="Picture 3645" descr="Planet 1.1-a.jpg">
          <a:extLst>
            <a:ext uri="{FF2B5EF4-FFF2-40B4-BE49-F238E27FC236}">
              <a16:creationId xmlns:a16="http://schemas.microsoft.com/office/drawing/2014/main" id="{00000000-0008-0000-0000-00009B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572" name="Picture 3646" descr="Planet 1.1-a.jpg">
          <a:extLst>
            <a:ext uri="{FF2B5EF4-FFF2-40B4-BE49-F238E27FC236}">
              <a16:creationId xmlns:a16="http://schemas.microsoft.com/office/drawing/2014/main" id="{00000000-0008-0000-0000-00009C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573" name="Picture 3647" descr="Planet 1.1-a.jpg">
          <a:extLst>
            <a:ext uri="{FF2B5EF4-FFF2-40B4-BE49-F238E27FC236}">
              <a16:creationId xmlns:a16="http://schemas.microsoft.com/office/drawing/2014/main" id="{00000000-0008-0000-0000-00009D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574" name="Picture 3648" descr="Planet 1.1-a.jpg">
          <a:extLst>
            <a:ext uri="{FF2B5EF4-FFF2-40B4-BE49-F238E27FC236}">
              <a16:creationId xmlns:a16="http://schemas.microsoft.com/office/drawing/2014/main" id="{00000000-0008-0000-0000-00009E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575" name="Picture 3649" descr="Planet 1.1-a.jpg">
          <a:extLst>
            <a:ext uri="{FF2B5EF4-FFF2-40B4-BE49-F238E27FC236}">
              <a16:creationId xmlns:a16="http://schemas.microsoft.com/office/drawing/2014/main" id="{00000000-0008-0000-0000-00009F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576" name="Picture 3650" descr="Planet 1.1-a.jpg">
          <a:extLst>
            <a:ext uri="{FF2B5EF4-FFF2-40B4-BE49-F238E27FC236}">
              <a16:creationId xmlns:a16="http://schemas.microsoft.com/office/drawing/2014/main" id="{00000000-0008-0000-0000-0000A0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577" name="Picture 3651" descr="Planet 1.1-a.jpg">
          <a:extLst>
            <a:ext uri="{FF2B5EF4-FFF2-40B4-BE49-F238E27FC236}">
              <a16:creationId xmlns:a16="http://schemas.microsoft.com/office/drawing/2014/main" id="{00000000-0008-0000-0000-0000A1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578" name="Picture 3652" descr="Planet 1.1-a.jpg">
          <a:extLst>
            <a:ext uri="{FF2B5EF4-FFF2-40B4-BE49-F238E27FC236}">
              <a16:creationId xmlns:a16="http://schemas.microsoft.com/office/drawing/2014/main" id="{00000000-0008-0000-0000-0000A2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579" name="Picture 3653" descr="Planet 1.1-a.jpg">
          <a:extLst>
            <a:ext uri="{FF2B5EF4-FFF2-40B4-BE49-F238E27FC236}">
              <a16:creationId xmlns:a16="http://schemas.microsoft.com/office/drawing/2014/main" id="{00000000-0008-0000-0000-0000A3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580" name="Picture 3654" descr="Planet 1.1-a.jpg">
          <a:extLst>
            <a:ext uri="{FF2B5EF4-FFF2-40B4-BE49-F238E27FC236}">
              <a16:creationId xmlns:a16="http://schemas.microsoft.com/office/drawing/2014/main" id="{00000000-0008-0000-0000-0000A4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581" name="Picture 3655" descr="Planet 1.1-a.jpg">
          <a:extLst>
            <a:ext uri="{FF2B5EF4-FFF2-40B4-BE49-F238E27FC236}">
              <a16:creationId xmlns:a16="http://schemas.microsoft.com/office/drawing/2014/main" id="{00000000-0008-0000-0000-0000A5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582" name="Picture 3656" descr="Planet 1.1-a.jpg">
          <a:extLst>
            <a:ext uri="{FF2B5EF4-FFF2-40B4-BE49-F238E27FC236}">
              <a16:creationId xmlns:a16="http://schemas.microsoft.com/office/drawing/2014/main" id="{00000000-0008-0000-0000-0000A6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583" name="Picture 3657" descr="Planet 1.1-a.jpg">
          <a:extLst>
            <a:ext uri="{FF2B5EF4-FFF2-40B4-BE49-F238E27FC236}">
              <a16:creationId xmlns:a16="http://schemas.microsoft.com/office/drawing/2014/main" id="{00000000-0008-0000-0000-0000A7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584" name="Picture 3658" descr="Planet 1.1-a.jpg">
          <a:extLst>
            <a:ext uri="{FF2B5EF4-FFF2-40B4-BE49-F238E27FC236}">
              <a16:creationId xmlns:a16="http://schemas.microsoft.com/office/drawing/2014/main" id="{00000000-0008-0000-0000-0000A8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585" name="Picture 3659" descr="Planet 1.1-a.jpg">
          <a:extLst>
            <a:ext uri="{FF2B5EF4-FFF2-40B4-BE49-F238E27FC236}">
              <a16:creationId xmlns:a16="http://schemas.microsoft.com/office/drawing/2014/main" id="{00000000-0008-0000-0000-0000A9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586" name="Picture 3660" descr="Planet 1.1-a.jpg">
          <a:extLst>
            <a:ext uri="{FF2B5EF4-FFF2-40B4-BE49-F238E27FC236}">
              <a16:creationId xmlns:a16="http://schemas.microsoft.com/office/drawing/2014/main" id="{00000000-0008-0000-0000-0000AA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587" name="Picture 3661" descr="Planet 1.1-a.jpg">
          <a:extLst>
            <a:ext uri="{FF2B5EF4-FFF2-40B4-BE49-F238E27FC236}">
              <a16:creationId xmlns:a16="http://schemas.microsoft.com/office/drawing/2014/main" id="{00000000-0008-0000-0000-0000AB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588" name="Picture 3662" descr="Planet 1.1-a.jpg">
          <a:extLst>
            <a:ext uri="{FF2B5EF4-FFF2-40B4-BE49-F238E27FC236}">
              <a16:creationId xmlns:a16="http://schemas.microsoft.com/office/drawing/2014/main" id="{00000000-0008-0000-0000-0000AC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589" name="Picture 3663" descr="Planet 1.1-a.jpg">
          <a:extLst>
            <a:ext uri="{FF2B5EF4-FFF2-40B4-BE49-F238E27FC236}">
              <a16:creationId xmlns:a16="http://schemas.microsoft.com/office/drawing/2014/main" id="{00000000-0008-0000-0000-0000AD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590" name="Picture 3664" descr="Planet 1.1-a.jpg">
          <a:extLst>
            <a:ext uri="{FF2B5EF4-FFF2-40B4-BE49-F238E27FC236}">
              <a16:creationId xmlns:a16="http://schemas.microsoft.com/office/drawing/2014/main" id="{00000000-0008-0000-0000-0000AE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591" name="Picture 3665" descr="Planet 1.1-a.jpg">
          <a:extLst>
            <a:ext uri="{FF2B5EF4-FFF2-40B4-BE49-F238E27FC236}">
              <a16:creationId xmlns:a16="http://schemas.microsoft.com/office/drawing/2014/main" id="{00000000-0008-0000-0000-0000AF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592" name="Picture 3666" descr="Planet 1.1-a.jpg">
          <a:extLst>
            <a:ext uri="{FF2B5EF4-FFF2-40B4-BE49-F238E27FC236}">
              <a16:creationId xmlns:a16="http://schemas.microsoft.com/office/drawing/2014/main" id="{00000000-0008-0000-0000-0000B0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593" name="Picture 3667" descr="Planet 1.1-a.jpg">
          <a:extLst>
            <a:ext uri="{FF2B5EF4-FFF2-40B4-BE49-F238E27FC236}">
              <a16:creationId xmlns:a16="http://schemas.microsoft.com/office/drawing/2014/main" id="{00000000-0008-0000-0000-0000B1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594" name="Picture 3668" descr="Planet 1.1-a.jpg">
          <a:extLst>
            <a:ext uri="{FF2B5EF4-FFF2-40B4-BE49-F238E27FC236}">
              <a16:creationId xmlns:a16="http://schemas.microsoft.com/office/drawing/2014/main" id="{00000000-0008-0000-0000-0000B2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595" name="Picture 3669" descr="Planet 1.1-a.jpg">
          <a:extLst>
            <a:ext uri="{FF2B5EF4-FFF2-40B4-BE49-F238E27FC236}">
              <a16:creationId xmlns:a16="http://schemas.microsoft.com/office/drawing/2014/main" id="{00000000-0008-0000-0000-0000B3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596" name="Picture 3670" descr="Planet 1.1-a.jpg">
          <a:extLst>
            <a:ext uri="{FF2B5EF4-FFF2-40B4-BE49-F238E27FC236}">
              <a16:creationId xmlns:a16="http://schemas.microsoft.com/office/drawing/2014/main" id="{00000000-0008-0000-0000-0000B4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597" name="Picture 3671" descr="Planet 1.1-a.jpg">
          <a:extLst>
            <a:ext uri="{FF2B5EF4-FFF2-40B4-BE49-F238E27FC236}">
              <a16:creationId xmlns:a16="http://schemas.microsoft.com/office/drawing/2014/main" id="{00000000-0008-0000-0000-0000B5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598" name="Picture 3672" descr="Planet 1.1-a.jpg">
          <a:extLst>
            <a:ext uri="{FF2B5EF4-FFF2-40B4-BE49-F238E27FC236}">
              <a16:creationId xmlns:a16="http://schemas.microsoft.com/office/drawing/2014/main" id="{00000000-0008-0000-0000-0000B6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599" name="Picture 3673" descr="Planet 1.1-a.jpg">
          <a:extLst>
            <a:ext uri="{FF2B5EF4-FFF2-40B4-BE49-F238E27FC236}">
              <a16:creationId xmlns:a16="http://schemas.microsoft.com/office/drawing/2014/main" id="{00000000-0008-0000-0000-0000B7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600" name="Picture 3674" descr="Planet 1.1-a.jpg">
          <a:extLst>
            <a:ext uri="{FF2B5EF4-FFF2-40B4-BE49-F238E27FC236}">
              <a16:creationId xmlns:a16="http://schemas.microsoft.com/office/drawing/2014/main" id="{00000000-0008-0000-0000-0000B8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601" name="Picture 3675" descr="Planet 1.1-a.jpg">
          <a:extLst>
            <a:ext uri="{FF2B5EF4-FFF2-40B4-BE49-F238E27FC236}">
              <a16:creationId xmlns:a16="http://schemas.microsoft.com/office/drawing/2014/main" id="{00000000-0008-0000-0000-0000B9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602" name="Picture 3676" descr="Planet 1.1-a.jpg">
          <a:extLst>
            <a:ext uri="{FF2B5EF4-FFF2-40B4-BE49-F238E27FC236}">
              <a16:creationId xmlns:a16="http://schemas.microsoft.com/office/drawing/2014/main" id="{00000000-0008-0000-0000-0000BA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603" name="Picture 3677" descr="Planet 1.1-a.jpg">
          <a:extLst>
            <a:ext uri="{FF2B5EF4-FFF2-40B4-BE49-F238E27FC236}">
              <a16:creationId xmlns:a16="http://schemas.microsoft.com/office/drawing/2014/main" id="{00000000-0008-0000-0000-0000BB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604" name="Picture 3678" descr="Planet 1.1-a.jpg">
          <a:extLst>
            <a:ext uri="{FF2B5EF4-FFF2-40B4-BE49-F238E27FC236}">
              <a16:creationId xmlns:a16="http://schemas.microsoft.com/office/drawing/2014/main" id="{00000000-0008-0000-0000-0000BC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605" name="Picture 3679" descr="Planet 1.1-a.jpg">
          <a:extLst>
            <a:ext uri="{FF2B5EF4-FFF2-40B4-BE49-F238E27FC236}">
              <a16:creationId xmlns:a16="http://schemas.microsoft.com/office/drawing/2014/main" id="{00000000-0008-0000-0000-0000BD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606" name="Picture 3680" descr="Planet 1.1-a.jpg">
          <a:extLst>
            <a:ext uri="{FF2B5EF4-FFF2-40B4-BE49-F238E27FC236}">
              <a16:creationId xmlns:a16="http://schemas.microsoft.com/office/drawing/2014/main" id="{00000000-0008-0000-0000-0000BE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607" name="Picture 3681" descr="Planet 1.1-a.jpg">
          <a:extLst>
            <a:ext uri="{FF2B5EF4-FFF2-40B4-BE49-F238E27FC236}">
              <a16:creationId xmlns:a16="http://schemas.microsoft.com/office/drawing/2014/main" id="{00000000-0008-0000-0000-0000BF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608" name="Picture 3682" descr="Planet 1.1-a.jpg">
          <a:extLst>
            <a:ext uri="{FF2B5EF4-FFF2-40B4-BE49-F238E27FC236}">
              <a16:creationId xmlns:a16="http://schemas.microsoft.com/office/drawing/2014/main" id="{00000000-0008-0000-0000-0000C0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609" name="Picture 3683" descr="Planet 1.1-a.jpg">
          <a:extLst>
            <a:ext uri="{FF2B5EF4-FFF2-40B4-BE49-F238E27FC236}">
              <a16:creationId xmlns:a16="http://schemas.microsoft.com/office/drawing/2014/main" id="{00000000-0008-0000-0000-0000C1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610" name="Picture 3684" descr="Planet 1.1-a.jpg">
          <a:extLst>
            <a:ext uri="{FF2B5EF4-FFF2-40B4-BE49-F238E27FC236}">
              <a16:creationId xmlns:a16="http://schemas.microsoft.com/office/drawing/2014/main" id="{00000000-0008-0000-0000-0000C2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611" name="Picture 3685" descr="Planet 1.1-a.jpg">
          <a:extLst>
            <a:ext uri="{FF2B5EF4-FFF2-40B4-BE49-F238E27FC236}">
              <a16:creationId xmlns:a16="http://schemas.microsoft.com/office/drawing/2014/main" id="{00000000-0008-0000-0000-0000C3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612" name="Picture 3686" descr="Planet 1.1-a.jpg">
          <a:extLst>
            <a:ext uri="{FF2B5EF4-FFF2-40B4-BE49-F238E27FC236}">
              <a16:creationId xmlns:a16="http://schemas.microsoft.com/office/drawing/2014/main" id="{00000000-0008-0000-0000-0000C4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613" name="Picture 3687" descr="Planet 1.1-a.jpg">
          <a:extLst>
            <a:ext uri="{FF2B5EF4-FFF2-40B4-BE49-F238E27FC236}">
              <a16:creationId xmlns:a16="http://schemas.microsoft.com/office/drawing/2014/main" id="{00000000-0008-0000-0000-0000C5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614" name="Picture 3688" descr="Planet 1.1-a.jpg">
          <a:extLst>
            <a:ext uri="{FF2B5EF4-FFF2-40B4-BE49-F238E27FC236}">
              <a16:creationId xmlns:a16="http://schemas.microsoft.com/office/drawing/2014/main" id="{00000000-0008-0000-0000-0000C6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615" name="Picture 3689" descr="Planet 1.1-a.jpg">
          <a:extLst>
            <a:ext uri="{FF2B5EF4-FFF2-40B4-BE49-F238E27FC236}">
              <a16:creationId xmlns:a16="http://schemas.microsoft.com/office/drawing/2014/main" id="{00000000-0008-0000-0000-0000C7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616" name="Picture 3690" descr="Planet 1.1-a.jpg">
          <a:extLst>
            <a:ext uri="{FF2B5EF4-FFF2-40B4-BE49-F238E27FC236}">
              <a16:creationId xmlns:a16="http://schemas.microsoft.com/office/drawing/2014/main" id="{00000000-0008-0000-0000-0000C8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617" name="Picture 3691" descr="Planet 1.1-a.jpg">
          <a:extLst>
            <a:ext uri="{FF2B5EF4-FFF2-40B4-BE49-F238E27FC236}">
              <a16:creationId xmlns:a16="http://schemas.microsoft.com/office/drawing/2014/main" id="{00000000-0008-0000-0000-0000C9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618" name="Picture 3692" descr="Planet 1.1-a.jpg">
          <a:extLst>
            <a:ext uri="{FF2B5EF4-FFF2-40B4-BE49-F238E27FC236}">
              <a16:creationId xmlns:a16="http://schemas.microsoft.com/office/drawing/2014/main" id="{00000000-0008-0000-0000-0000CA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619" name="Picture 3693" descr="Planet 1.1-a.jpg">
          <a:extLst>
            <a:ext uri="{FF2B5EF4-FFF2-40B4-BE49-F238E27FC236}">
              <a16:creationId xmlns:a16="http://schemas.microsoft.com/office/drawing/2014/main" id="{00000000-0008-0000-0000-0000CB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620" name="Picture 3694" descr="Planet 1.1-a.jpg">
          <a:extLst>
            <a:ext uri="{FF2B5EF4-FFF2-40B4-BE49-F238E27FC236}">
              <a16:creationId xmlns:a16="http://schemas.microsoft.com/office/drawing/2014/main" id="{00000000-0008-0000-0000-0000CC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621" name="Picture 3695" descr="Planet 1.1-a.jpg">
          <a:extLst>
            <a:ext uri="{FF2B5EF4-FFF2-40B4-BE49-F238E27FC236}">
              <a16:creationId xmlns:a16="http://schemas.microsoft.com/office/drawing/2014/main" id="{00000000-0008-0000-0000-0000CD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622" name="Picture 3696" descr="Planet 1.1-a.jpg">
          <a:extLst>
            <a:ext uri="{FF2B5EF4-FFF2-40B4-BE49-F238E27FC236}">
              <a16:creationId xmlns:a16="http://schemas.microsoft.com/office/drawing/2014/main" id="{00000000-0008-0000-0000-0000CE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623" name="Picture 3697" descr="Planet 1.1-a.jpg">
          <a:extLst>
            <a:ext uri="{FF2B5EF4-FFF2-40B4-BE49-F238E27FC236}">
              <a16:creationId xmlns:a16="http://schemas.microsoft.com/office/drawing/2014/main" id="{00000000-0008-0000-0000-0000CF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624" name="Picture 3698" descr="Planet 1.1-a.jpg">
          <a:extLst>
            <a:ext uri="{FF2B5EF4-FFF2-40B4-BE49-F238E27FC236}">
              <a16:creationId xmlns:a16="http://schemas.microsoft.com/office/drawing/2014/main" id="{00000000-0008-0000-0000-0000D0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625" name="Picture 3699" descr="Planet 1.1-a.jpg">
          <a:extLst>
            <a:ext uri="{FF2B5EF4-FFF2-40B4-BE49-F238E27FC236}">
              <a16:creationId xmlns:a16="http://schemas.microsoft.com/office/drawing/2014/main" id="{00000000-0008-0000-0000-0000D1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626" name="Picture 3700" descr="Planet 1.1-a.jpg">
          <a:extLst>
            <a:ext uri="{FF2B5EF4-FFF2-40B4-BE49-F238E27FC236}">
              <a16:creationId xmlns:a16="http://schemas.microsoft.com/office/drawing/2014/main" id="{00000000-0008-0000-0000-0000D2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627" name="Picture 3701" descr="Planet 1.1-a.jpg">
          <a:extLst>
            <a:ext uri="{FF2B5EF4-FFF2-40B4-BE49-F238E27FC236}">
              <a16:creationId xmlns:a16="http://schemas.microsoft.com/office/drawing/2014/main" id="{00000000-0008-0000-0000-0000D3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628" name="Picture 3702" descr="Planet 1.1-a.jpg">
          <a:extLst>
            <a:ext uri="{FF2B5EF4-FFF2-40B4-BE49-F238E27FC236}">
              <a16:creationId xmlns:a16="http://schemas.microsoft.com/office/drawing/2014/main" id="{00000000-0008-0000-0000-0000D4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629" name="Picture 3703" descr="Planet 1.1-a.jpg">
          <a:extLst>
            <a:ext uri="{FF2B5EF4-FFF2-40B4-BE49-F238E27FC236}">
              <a16:creationId xmlns:a16="http://schemas.microsoft.com/office/drawing/2014/main" id="{00000000-0008-0000-0000-0000D5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630" name="Picture 3704" descr="Planet 1.1-a.jpg">
          <a:extLst>
            <a:ext uri="{FF2B5EF4-FFF2-40B4-BE49-F238E27FC236}">
              <a16:creationId xmlns:a16="http://schemas.microsoft.com/office/drawing/2014/main" id="{00000000-0008-0000-0000-0000D6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631" name="Picture 3705" descr="Planet 1.1-a.jpg">
          <a:extLst>
            <a:ext uri="{FF2B5EF4-FFF2-40B4-BE49-F238E27FC236}">
              <a16:creationId xmlns:a16="http://schemas.microsoft.com/office/drawing/2014/main" id="{00000000-0008-0000-0000-0000D7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632" name="Picture 3706" descr="Planet 1.1-a.jpg">
          <a:extLst>
            <a:ext uri="{FF2B5EF4-FFF2-40B4-BE49-F238E27FC236}">
              <a16:creationId xmlns:a16="http://schemas.microsoft.com/office/drawing/2014/main" id="{00000000-0008-0000-0000-0000D8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633" name="Picture 3707" descr="Planet 1.1-a.jpg">
          <a:extLst>
            <a:ext uri="{FF2B5EF4-FFF2-40B4-BE49-F238E27FC236}">
              <a16:creationId xmlns:a16="http://schemas.microsoft.com/office/drawing/2014/main" id="{00000000-0008-0000-0000-0000D9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634" name="Picture 3708" descr="Planet 1.1-a.jpg">
          <a:extLst>
            <a:ext uri="{FF2B5EF4-FFF2-40B4-BE49-F238E27FC236}">
              <a16:creationId xmlns:a16="http://schemas.microsoft.com/office/drawing/2014/main" id="{00000000-0008-0000-0000-0000DA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635" name="Picture 3709" descr="Planet 1.1-a.jpg">
          <a:extLst>
            <a:ext uri="{FF2B5EF4-FFF2-40B4-BE49-F238E27FC236}">
              <a16:creationId xmlns:a16="http://schemas.microsoft.com/office/drawing/2014/main" id="{00000000-0008-0000-0000-0000DB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636" name="Picture 3710" descr="Planet 1.1-a.jpg">
          <a:extLst>
            <a:ext uri="{FF2B5EF4-FFF2-40B4-BE49-F238E27FC236}">
              <a16:creationId xmlns:a16="http://schemas.microsoft.com/office/drawing/2014/main" id="{00000000-0008-0000-0000-0000DC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637" name="Picture 3711" descr="Planet 1.1-a.jpg">
          <a:extLst>
            <a:ext uri="{FF2B5EF4-FFF2-40B4-BE49-F238E27FC236}">
              <a16:creationId xmlns:a16="http://schemas.microsoft.com/office/drawing/2014/main" id="{00000000-0008-0000-0000-0000DD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638" name="Picture 3712" descr="Planet 1.1-a.jpg">
          <a:extLst>
            <a:ext uri="{FF2B5EF4-FFF2-40B4-BE49-F238E27FC236}">
              <a16:creationId xmlns:a16="http://schemas.microsoft.com/office/drawing/2014/main" id="{00000000-0008-0000-0000-0000DE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639" name="Picture 3713" descr="Planet 1.1-a.jpg">
          <a:extLst>
            <a:ext uri="{FF2B5EF4-FFF2-40B4-BE49-F238E27FC236}">
              <a16:creationId xmlns:a16="http://schemas.microsoft.com/office/drawing/2014/main" id="{00000000-0008-0000-0000-0000DF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640" name="Picture 3714" descr="Planet 1.1-a.jpg">
          <a:extLst>
            <a:ext uri="{FF2B5EF4-FFF2-40B4-BE49-F238E27FC236}">
              <a16:creationId xmlns:a16="http://schemas.microsoft.com/office/drawing/2014/main" id="{00000000-0008-0000-0000-0000E0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641" name="Picture 3715" descr="Planet 1.1-a.jpg">
          <a:extLst>
            <a:ext uri="{FF2B5EF4-FFF2-40B4-BE49-F238E27FC236}">
              <a16:creationId xmlns:a16="http://schemas.microsoft.com/office/drawing/2014/main" id="{00000000-0008-0000-0000-0000E1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642" name="Picture 3716" descr="Planet 1.1-a.jpg">
          <a:extLst>
            <a:ext uri="{FF2B5EF4-FFF2-40B4-BE49-F238E27FC236}">
              <a16:creationId xmlns:a16="http://schemas.microsoft.com/office/drawing/2014/main" id="{00000000-0008-0000-0000-0000E2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643" name="Picture 3717" descr="Planet 1.1-a.jpg">
          <a:extLst>
            <a:ext uri="{FF2B5EF4-FFF2-40B4-BE49-F238E27FC236}">
              <a16:creationId xmlns:a16="http://schemas.microsoft.com/office/drawing/2014/main" id="{00000000-0008-0000-0000-0000E3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644" name="Picture 3718" descr="Planet 1.1-a.jpg">
          <a:extLst>
            <a:ext uri="{FF2B5EF4-FFF2-40B4-BE49-F238E27FC236}">
              <a16:creationId xmlns:a16="http://schemas.microsoft.com/office/drawing/2014/main" id="{00000000-0008-0000-0000-0000E4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645" name="Picture 3719" descr="Planet 1.1-a.jpg">
          <a:extLst>
            <a:ext uri="{FF2B5EF4-FFF2-40B4-BE49-F238E27FC236}">
              <a16:creationId xmlns:a16="http://schemas.microsoft.com/office/drawing/2014/main" id="{00000000-0008-0000-0000-0000E5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646" name="Picture 3720" descr="Planet 1.1-a.jpg">
          <a:extLst>
            <a:ext uri="{FF2B5EF4-FFF2-40B4-BE49-F238E27FC236}">
              <a16:creationId xmlns:a16="http://schemas.microsoft.com/office/drawing/2014/main" id="{00000000-0008-0000-0000-0000E6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647" name="Picture 3721" descr="Planet 1.1-a.jpg">
          <a:extLst>
            <a:ext uri="{FF2B5EF4-FFF2-40B4-BE49-F238E27FC236}">
              <a16:creationId xmlns:a16="http://schemas.microsoft.com/office/drawing/2014/main" id="{00000000-0008-0000-0000-0000E7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648" name="Picture 3722" descr="Planet 1.1-a.jpg">
          <a:extLst>
            <a:ext uri="{FF2B5EF4-FFF2-40B4-BE49-F238E27FC236}">
              <a16:creationId xmlns:a16="http://schemas.microsoft.com/office/drawing/2014/main" id="{00000000-0008-0000-0000-0000E8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649" name="Picture 3723" descr="Planet 1.1-a.jpg">
          <a:extLst>
            <a:ext uri="{FF2B5EF4-FFF2-40B4-BE49-F238E27FC236}">
              <a16:creationId xmlns:a16="http://schemas.microsoft.com/office/drawing/2014/main" id="{00000000-0008-0000-0000-0000E9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650" name="Picture 3724" descr="Planet 1.1-a.jpg">
          <a:extLst>
            <a:ext uri="{FF2B5EF4-FFF2-40B4-BE49-F238E27FC236}">
              <a16:creationId xmlns:a16="http://schemas.microsoft.com/office/drawing/2014/main" id="{00000000-0008-0000-0000-0000EA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651" name="Picture 3725" descr="Planet 1.1-a.jpg">
          <a:extLst>
            <a:ext uri="{FF2B5EF4-FFF2-40B4-BE49-F238E27FC236}">
              <a16:creationId xmlns:a16="http://schemas.microsoft.com/office/drawing/2014/main" id="{00000000-0008-0000-0000-0000EB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652" name="Picture 3726" descr="Planet 1.1-a.jpg">
          <a:extLst>
            <a:ext uri="{FF2B5EF4-FFF2-40B4-BE49-F238E27FC236}">
              <a16:creationId xmlns:a16="http://schemas.microsoft.com/office/drawing/2014/main" id="{00000000-0008-0000-0000-0000EC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653" name="Picture 3727" descr="Planet 1.1-a.jpg">
          <a:extLst>
            <a:ext uri="{FF2B5EF4-FFF2-40B4-BE49-F238E27FC236}">
              <a16:creationId xmlns:a16="http://schemas.microsoft.com/office/drawing/2014/main" id="{00000000-0008-0000-0000-0000ED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654" name="Picture 3728" descr="Planet 1.1-a.jpg">
          <a:extLst>
            <a:ext uri="{FF2B5EF4-FFF2-40B4-BE49-F238E27FC236}">
              <a16:creationId xmlns:a16="http://schemas.microsoft.com/office/drawing/2014/main" id="{00000000-0008-0000-0000-0000EE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655" name="Picture 3729" descr="Planet 1.1-a.jpg">
          <a:extLst>
            <a:ext uri="{FF2B5EF4-FFF2-40B4-BE49-F238E27FC236}">
              <a16:creationId xmlns:a16="http://schemas.microsoft.com/office/drawing/2014/main" id="{00000000-0008-0000-0000-0000EF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656" name="Picture 3730" descr="Planet 1.1-a.jpg">
          <a:extLst>
            <a:ext uri="{FF2B5EF4-FFF2-40B4-BE49-F238E27FC236}">
              <a16:creationId xmlns:a16="http://schemas.microsoft.com/office/drawing/2014/main" id="{00000000-0008-0000-0000-0000F0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657" name="Picture 3731" descr="Planet 1.1-a.jpg">
          <a:extLst>
            <a:ext uri="{FF2B5EF4-FFF2-40B4-BE49-F238E27FC236}">
              <a16:creationId xmlns:a16="http://schemas.microsoft.com/office/drawing/2014/main" id="{00000000-0008-0000-0000-0000F1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658" name="Picture 3732" descr="Planet 1.1-a.jpg">
          <a:extLst>
            <a:ext uri="{FF2B5EF4-FFF2-40B4-BE49-F238E27FC236}">
              <a16:creationId xmlns:a16="http://schemas.microsoft.com/office/drawing/2014/main" id="{00000000-0008-0000-0000-0000F2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659" name="Picture 3733" descr="Planet 1.1-a.jpg">
          <a:extLst>
            <a:ext uri="{FF2B5EF4-FFF2-40B4-BE49-F238E27FC236}">
              <a16:creationId xmlns:a16="http://schemas.microsoft.com/office/drawing/2014/main" id="{00000000-0008-0000-0000-0000F3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660" name="Picture 3734" descr="Planet 1.1-a.jpg">
          <a:extLst>
            <a:ext uri="{FF2B5EF4-FFF2-40B4-BE49-F238E27FC236}">
              <a16:creationId xmlns:a16="http://schemas.microsoft.com/office/drawing/2014/main" id="{00000000-0008-0000-0000-0000F4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661" name="Picture 3735" descr="Planet 1.1-a.jpg">
          <a:extLst>
            <a:ext uri="{FF2B5EF4-FFF2-40B4-BE49-F238E27FC236}">
              <a16:creationId xmlns:a16="http://schemas.microsoft.com/office/drawing/2014/main" id="{00000000-0008-0000-0000-0000F5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662" name="Picture 3736" descr="Planet 1.1-a.jpg">
          <a:extLst>
            <a:ext uri="{FF2B5EF4-FFF2-40B4-BE49-F238E27FC236}">
              <a16:creationId xmlns:a16="http://schemas.microsoft.com/office/drawing/2014/main" id="{00000000-0008-0000-0000-0000F6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663" name="Picture 3737" descr="Planet 1.1-a.jpg">
          <a:extLst>
            <a:ext uri="{FF2B5EF4-FFF2-40B4-BE49-F238E27FC236}">
              <a16:creationId xmlns:a16="http://schemas.microsoft.com/office/drawing/2014/main" id="{00000000-0008-0000-0000-0000F7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664" name="Picture 3738" descr="Planet 1.1-a.jpg">
          <a:extLst>
            <a:ext uri="{FF2B5EF4-FFF2-40B4-BE49-F238E27FC236}">
              <a16:creationId xmlns:a16="http://schemas.microsoft.com/office/drawing/2014/main" id="{00000000-0008-0000-0000-0000F8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665" name="Picture 3739" descr="Planet 1.1-a.jpg">
          <a:extLst>
            <a:ext uri="{FF2B5EF4-FFF2-40B4-BE49-F238E27FC236}">
              <a16:creationId xmlns:a16="http://schemas.microsoft.com/office/drawing/2014/main" id="{00000000-0008-0000-0000-0000F9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666" name="Picture 3740" descr="Planet 1.1-a.jpg">
          <a:extLst>
            <a:ext uri="{FF2B5EF4-FFF2-40B4-BE49-F238E27FC236}">
              <a16:creationId xmlns:a16="http://schemas.microsoft.com/office/drawing/2014/main" id="{00000000-0008-0000-0000-0000FA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667" name="Picture 3741" descr="Planet 1.1-a.jpg">
          <a:extLst>
            <a:ext uri="{FF2B5EF4-FFF2-40B4-BE49-F238E27FC236}">
              <a16:creationId xmlns:a16="http://schemas.microsoft.com/office/drawing/2014/main" id="{00000000-0008-0000-0000-0000FB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668" name="Picture 3742" descr="Planet 1.1-a.jpg">
          <a:extLst>
            <a:ext uri="{FF2B5EF4-FFF2-40B4-BE49-F238E27FC236}">
              <a16:creationId xmlns:a16="http://schemas.microsoft.com/office/drawing/2014/main" id="{00000000-0008-0000-0000-0000FC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669" name="Picture 3743" descr="Planet 1.1-a.jpg">
          <a:extLst>
            <a:ext uri="{FF2B5EF4-FFF2-40B4-BE49-F238E27FC236}">
              <a16:creationId xmlns:a16="http://schemas.microsoft.com/office/drawing/2014/main" id="{00000000-0008-0000-0000-0000FD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670" name="Picture 3744" descr="Planet 1.1-a.jpg">
          <a:extLst>
            <a:ext uri="{FF2B5EF4-FFF2-40B4-BE49-F238E27FC236}">
              <a16:creationId xmlns:a16="http://schemas.microsoft.com/office/drawing/2014/main" id="{00000000-0008-0000-0000-0000FE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671" name="Picture 3745" descr="Planet 1.1-a.jpg">
          <a:extLst>
            <a:ext uri="{FF2B5EF4-FFF2-40B4-BE49-F238E27FC236}">
              <a16:creationId xmlns:a16="http://schemas.microsoft.com/office/drawing/2014/main" id="{00000000-0008-0000-0000-0000FF63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672" name="Picture 3746" descr="Planet 1.1-a.jpg">
          <a:extLst>
            <a:ext uri="{FF2B5EF4-FFF2-40B4-BE49-F238E27FC236}">
              <a16:creationId xmlns:a16="http://schemas.microsoft.com/office/drawing/2014/main" id="{00000000-0008-0000-0000-000000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673" name="Picture 3747" descr="Planet 1.1-a.jpg">
          <a:extLst>
            <a:ext uri="{FF2B5EF4-FFF2-40B4-BE49-F238E27FC236}">
              <a16:creationId xmlns:a16="http://schemas.microsoft.com/office/drawing/2014/main" id="{00000000-0008-0000-0000-000001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674" name="Picture 3748" descr="Planet 1.1-a.jpg">
          <a:extLst>
            <a:ext uri="{FF2B5EF4-FFF2-40B4-BE49-F238E27FC236}">
              <a16:creationId xmlns:a16="http://schemas.microsoft.com/office/drawing/2014/main" id="{00000000-0008-0000-0000-000002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675" name="Picture 3749" descr="Planet 1.1-a.jpg">
          <a:extLst>
            <a:ext uri="{FF2B5EF4-FFF2-40B4-BE49-F238E27FC236}">
              <a16:creationId xmlns:a16="http://schemas.microsoft.com/office/drawing/2014/main" id="{00000000-0008-0000-0000-000003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676" name="Picture 3750" descr="Planet 1.1-a.jpg">
          <a:extLst>
            <a:ext uri="{FF2B5EF4-FFF2-40B4-BE49-F238E27FC236}">
              <a16:creationId xmlns:a16="http://schemas.microsoft.com/office/drawing/2014/main" id="{00000000-0008-0000-0000-000004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677" name="Picture 3751" descr="Planet 1.1-a.jpg">
          <a:extLst>
            <a:ext uri="{FF2B5EF4-FFF2-40B4-BE49-F238E27FC236}">
              <a16:creationId xmlns:a16="http://schemas.microsoft.com/office/drawing/2014/main" id="{00000000-0008-0000-0000-000005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678" name="Picture 3752" descr="Planet 1.1-a.jpg">
          <a:extLst>
            <a:ext uri="{FF2B5EF4-FFF2-40B4-BE49-F238E27FC236}">
              <a16:creationId xmlns:a16="http://schemas.microsoft.com/office/drawing/2014/main" id="{00000000-0008-0000-0000-000006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679" name="Picture 3753" descr="Planet 1.1-a.jpg">
          <a:extLst>
            <a:ext uri="{FF2B5EF4-FFF2-40B4-BE49-F238E27FC236}">
              <a16:creationId xmlns:a16="http://schemas.microsoft.com/office/drawing/2014/main" id="{00000000-0008-0000-0000-000007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680" name="Picture 3754" descr="Planet 1.1-a.jpg">
          <a:extLst>
            <a:ext uri="{FF2B5EF4-FFF2-40B4-BE49-F238E27FC236}">
              <a16:creationId xmlns:a16="http://schemas.microsoft.com/office/drawing/2014/main" id="{00000000-0008-0000-0000-000008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681" name="Picture 3755" descr="Planet 1.1-a.jpg">
          <a:extLst>
            <a:ext uri="{FF2B5EF4-FFF2-40B4-BE49-F238E27FC236}">
              <a16:creationId xmlns:a16="http://schemas.microsoft.com/office/drawing/2014/main" id="{00000000-0008-0000-0000-000009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682" name="Picture 3756" descr="Planet 1.1-a.jpg">
          <a:extLst>
            <a:ext uri="{FF2B5EF4-FFF2-40B4-BE49-F238E27FC236}">
              <a16:creationId xmlns:a16="http://schemas.microsoft.com/office/drawing/2014/main" id="{00000000-0008-0000-0000-00000A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683" name="Picture 3757" descr="Planet 1.1-a.jpg">
          <a:extLst>
            <a:ext uri="{FF2B5EF4-FFF2-40B4-BE49-F238E27FC236}">
              <a16:creationId xmlns:a16="http://schemas.microsoft.com/office/drawing/2014/main" id="{00000000-0008-0000-0000-00000B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684" name="Picture 3758" descr="Planet 1.1-a.jpg">
          <a:extLst>
            <a:ext uri="{FF2B5EF4-FFF2-40B4-BE49-F238E27FC236}">
              <a16:creationId xmlns:a16="http://schemas.microsoft.com/office/drawing/2014/main" id="{00000000-0008-0000-0000-00000C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685" name="Picture 3759" descr="Planet 1.1-a.jpg">
          <a:extLst>
            <a:ext uri="{FF2B5EF4-FFF2-40B4-BE49-F238E27FC236}">
              <a16:creationId xmlns:a16="http://schemas.microsoft.com/office/drawing/2014/main" id="{00000000-0008-0000-0000-00000D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686" name="Picture 3760" descr="Planet 1.1-a.jpg">
          <a:extLst>
            <a:ext uri="{FF2B5EF4-FFF2-40B4-BE49-F238E27FC236}">
              <a16:creationId xmlns:a16="http://schemas.microsoft.com/office/drawing/2014/main" id="{00000000-0008-0000-0000-00000E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687" name="Picture 3761" descr="Planet 1.1-a.jpg">
          <a:extLst>
            <a:ext uri="{FF2B5EF4-FFF2-40B4-BE49-F238E27FC236}">
              <a16:creationId xmlns:a16="http://schemas.microsoft.com/office/drawing/2014/main" id="{00000000-0008-0000-0000-00000F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688" name="Picture 3762" descr="Planet 1.1-a.jpg">
          <a:extLst>
            <a:ext uri="{FF2B5EF4-FFF2-40B4-BE49-F238E27FC236}">
              <a16:creationId xmlns:a16="http://schemas.microsoft.com/office/drawing/2014/main" id="{00000000-0008-0000-0000-000010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689" name="Picture 3763" descr="Planet 1.1-a.jpg">
          <a:extLst>
            <a:ext uri="{FF2B5EF4-FFF2-40B4-BE49-F238E27FC236}">
              <a16:creationId xmlns:a16="http://schemas.microsoft.com/office/drawing/2014/main" id="{00000000-0008-0000-0000-000011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690" name="Picture 3764" descr="Planet 1.1-a.jpg">
          <a:extLst>
            <a:ext uri="{FF2B5EF4-FFF2-40B4-BE49-F238E27FC236}">
              <a16:creationId xmlns:a16="http://schemas.microsoft.com/office/drawing/2014/main" id="{00000000-0008-0000-0000-000012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691" name="Picture 3765" descr="Planet 1.1-a.jpg">
          <a:extLst>
            <a:ext uri="{FF2B5EF4-FFF2-40B4-BE49-F238E27FC236}">
              <a16:creationId xmlns:a16="http://schemas.microsoft.com/office/drawing/2014/main" id="{00000000-0008-0000-0000-000013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692" name="Picture 3766" descr="Planet 1.1-a.jpg">
          <a:extLst>
            <a:ext uri="{FF2B5EF4-FFF2-40B4-BE49-F238E27FC236}">
              <a16:creationId xmlns:a16="http://schemas.microsoft.com/office/drawing/2014/main" id="{00000000-0008-0000-0000-000014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693" name="Picture 3767" descr="Planet 1.1-a.jpg">
          <a:extLst>
            <a:ext uri="{FF2B5EF4-FFF2-40B4-BE49-F238E27FC236}">
              <a16:creationId xmlns:a16="http://schemas.microsoft.com/office/drawing/2014/main" id="{00000000-0008-0000-0000-000015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694" name="Picture 3768" descr="Planet 1.1-a.jpg">
          <a:extLst>
            <a:ext uri="{FF2B5EF4-FFF2-40B4-BE49-F238E27FC236}">
              <a16:creationId xmlns:a16="http://schemas.microsoft.com/office/drawing/2014/main" id="{00000000-0008-0000-0000-000016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695" name="Picture 3769" descr="Planet 1.1-a.jpg">
          <a:extLst>
            <a:ext uri="{FF2B5EF4-FFF2-40B4-BE49-F238E27FC236}">
              <a16:creationId xmlns:a16="http://schemas.microsoft.com/office/drawing/2014/main" id="{00000000-0008-0000-0000-000017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696" name="Picture 3770" descr="Planet 1.1-a.jpg">
          <a:extLst>
            <a:ext uri="{FF2B5EF4-FFF2-40B4-BE49-F238E27FC236}">
              <a16:creationId xmlns:a16="http://schemas.microsoft.com/office/drawing/2014/main" id="{00000000-0008-0000-0000-000018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697" name="Picture 3771" descr="Planet 1.1-a.jpg">
          <a:extLst>
            <a:ext uri="{FF2B5EF4-FFF2-40B4-BE49-F238E27FC236}">
              <a16:creationId xmlns:a16="http://schemas.microsoft.com/office/drawing/2014/main" id="{00000000-0008-0000-0000-000019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698" name="Picture 3772" descr="Planet 1.1-a.jpg">
          <a:extLst>
            <a:ext uri="{FF2B5EF4-FFF2-40B4-BE49-F238E27FC236}">
              <a16:creationId xmlns:a16="http://schemas.microsoft.com/office/drawing/2014/main" id="{00000000-0008-0000-0000-00001A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699" name="Picture 3773" descr="Planet 1.1-a.jpg">
          <a:extLst>
            <a:ext uri="{FF2B5EF4-FFF2-40B4-BE49-F238E27FC236}">
              <a16:creationId xmlns:a16="http://schemas.microsoft.com/office/drawing/2014/main" id="{00000000-0008-0000-0000-00001B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700" name="Picture 3774" descr="Planet 1.1-a.jpg">
          <a:extLst>
            <a:ext uri="{FF2B5EF4-FFF2-40B4-BE49-F238E27FC236}">
              <a16:creationId xmlns:a16="http://schemas.microsoft.com/office/drawing/2014/main" id="{00000000-0008-0000-0000-00001C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701" name="Picture 3775" descr="Planet 1.1-a.jpg">
          <a:extLst>
            <a:ext uri="{FF2B5EF4-FFF2-40B4-BE49-F238E27FC236}">
              <a16:creationId xmlns:a16="http://schemas.microsoft.com/office/drawing/2014/main" id="{00000000-0008-0000-0000-00001D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702" name="Picture 3776" descr="Planet 1.1-a.jpg">
          <a:extLst>
            <a:ext uri="{FF2B5EF4-FFF2-40B4-BE49-F238E27FC236}">
              <a16:creationId xmlns:a16="http://schemas.microsoft.com/office/drawing/2014/main" id="{00000000-0008-0000-0000-00001E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703" name="Picture 3777" descr="Planet 1.1-a.jpg">
          <a:extLst>
            <a:ext uri="{FF2B5EF4-FFF2-40B4-BE49-F238E27FC236}">
              <a16:creationId xmlns:a16="http://schemas.microsoft.com/office/drawing/2014/main" id="{00000000-0008-0000-0000-00001F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704" name="Picture 3778" descr="Planet 1.1-a.jpg">
          <a:extLst>
            <a:ext uri="{FF2B5EF4-FFF2-40B4-BE49-F238E27FC236}">
              <a16:creationId xmlns:a16="http://schemas.microsoft.com/office/drawing/2014/main" id="{00000000-0008-0000-0000-000020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705" name="Picture 3779" descr="Planet 1.1-a.jpg">
          <a:extLst>
            <a:ext uri="{FF2B5EF4-FFF2-40B4-BE49-F238E27FC236}">
              <a16:creationId xmlns:a16="http://schemas.microsoft.com/office/drawing/2014/main" id="{00000000-0008-0000-0000-000021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706" name="Picture 3780" descr="Planet 1.1-a.jpg">
          <a:extLst>
            <a:ext uri="{FF2B5EF4-FFF2-40B4-BE49-F238E27FC236}">
              <a16:creationId xmlns:a16="http://schemas.microsoft.com/office/drawing/2014/main" id="{00000000-0008-0000-0000-000022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707" name="Picture 3781" descr="Planet 1.1-a.jpg">
          <a:extLst>
            <a:ext uri="{FF2B5EF4-FFF2-40B4-BE49-F238E27FC236}">
              <a16:creationId xmlns:a16="http://schemas.microsoft.com/office/drawing/2014/main" id="{00000000-0008-0000-0000-000023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708" name="Picture 3782" descr="Planet 1.1-a.jpg">
          <a:extLst>
            <a:ext uri="{FF2B5EF4-FFF2-40B4-BE49-F238E27FC236}">
              <a16:creationId xmlns:a16="http://schemas.microsoft.com/office/drawing/2014/main" id="{00000000-0008-0000-0000-000024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709" name="Picture 3783" descr="Planet 1.1-a.jpg">
          <a:extLst>
            <a:ext uri="{FF2B5EF4-FFF2-40B4-BE49-F238E27FC236}">
              <a16:creationId xmlns:a16="http://schemas.microsoft.com/office/drawing/2014/main" id="{00000000-0008-0000-0000-000025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710" name="Picture 3784" descr="Planet 1.1-a.jpg">
          <a:extLst>
            <a:ext uri="{FF2B5EF4-FFF2-40B4-BE49-F238E27FC236}">
              <a16:creationId xmlns:a16="http://schemas.microsoft.com/office/drawing/2014/main" id="{00000000-0008-0000-0000-000026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711" name="Picture 3785" descr="Planet 1.1-a.jpg">
          <a:extLst>
            <a:ext uri="{FF2B5EF4-FFF2-40B4-BE49-F238E27FC236}">
              <a16:creationId xmlns:a16="http://schemas.microsoft.com/office/drawing/2014/main" id="{00000000-0008-0000-0000-000027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712" name="Picture 3786" descr="Planet 1.1-a.jpg">
          <a:extLst>
            <a:ext uri="{FF2B5EF4-FFF2-40B4-BE49-F238E27FC236}">
              <a16:creationId xmlns:a16="http://schemas.microsoft.com/office/drawing/2014/main" id="{00000000-0008-0000-0000-000028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713" name="Picture 3787" descr="Planet 1.1-a.jpg">
          <a:extLst>
            <a:ext uri="{FF2B5EF4-FFF2-40B4-BE49-F238E27FC236}">
              <a16:creationId xmlns:a16="http://schemas.microsoft.com/office/drawing/2014/main" id="{00000000-0008-0000-0000-000029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714" name="Picture 3788" descr="Planet 1.1-a.jpg">
          <a:extLst>
            <a:ext uri="{FF2B5EF4-FFF2-40B4-BE49-F238E27FC236}">
              <a16:creationId xmlns:a16="http://schemas.microsoft.com/office/drawing/2014/main" id="{00000000-0008-0000-0000-00002A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715" name="Picture 3789" descr="Planet 1.1-a.jpg">
          <a:extLst>
            <a:ext uri="{FF2B5EF4-FFF2-40B4-BE49-F238E27FC236}">
              <a16:creationId xmlns:a16="http://schemas.microsoft.com/office/drawing/2014/main" id="{00000000-0008-0000-0000-00002B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716" name="Picture 3790" descr="Planet 1.1-a.jpg">
          <a:extLst>
            <a:ext uri="{FF2B5EF4-FFF2-40B4-BE49-F238E27FC236}">
              <a16:creationId xmlns:a16="http://schemas.microsoft.com/office/drawing/2014/main" id="{00000000-0008-0000-0000-00002C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717" name="Picture 3791" descr="Planet 1.1-a.jpg">
          <a:extLst>
            <a:ext uri="{FF2B5EF4-FFF2-40B4-BE49-F238E27FC236}">
              <a16:creationId xmlns:a16="http://schemas.microsoft.com/office/drawing/2014/main" id="{00000000-0008-0000-0000-00002D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718" name="Picture 3792" descr="Planet 1.1-a.jpg">
          <a:extLst>
            <a:ext uri="{FF2B5EF4-FFF2-40B4-BE49-F238E27FC236}">
              <a16:creationId xmlns:a16="http://schemas.microsoft.com/office/drawing/2014/main" id="{00000000-0008-0000-0000-00002E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719" name="Picture 3793" descr="Planet 1.1-a.jpg">
          <a:extLst>
            <a:ext uri="{FF2B5EF4-FFF2-40B4-BE49-F238E27FC236}">
              <a16:creationId xmlns:a16="http://schemas.microsoft.com/office/drawing/2014/main" id="{00000000-0008-0000-0000-00002F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720" name="Picture 3794" descr="Planet 1.1-a.jpg">
          <a:extLst>
            <a:ext uri="{FF2B5EF4-FFF2-40B4-BE49-F238E27FC236}">
              <a16:creationId xmlns:a16="http://schemas.microsoft.com/office/drawing/2014/main" id="{00000000-0008-0000-0000-000030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721" name="Picture 3795" descr="Planet 1.1-a.jpg">
          <a:extLst>
            <a:ext uri="{FF2B5EF4-FFF2-40B4-BE49-F238E27FC236}">
              <a16:creationId xmlns:a16="http://schemas.microsoft.com/office/drawing/2014/main" id="{00000000-0008-0000-0000-000031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722" name="Picture 3796" descr="Planet 1.1-a.jpg">
          <a:extLst>
            <a:ext uri="{FF2B5EF4-FFF2-40B4-BE49-F238E27FC236}">
              <a16:creationId xmlns:a16="http://schemas.microsoft.com/office/drawing/2014/main" id="{00000000-0008-0000-0000-000032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723" name="Picture 3797" descr="Planet 1.1-a.jpg">
          <a:extLst>
            <a:ext uri="{FF2B5EF4-FFF2-40B4-BE49-F238E27FC236}">
              <a16:creationId xmlns:a16="http://schemas.microsoft.com/office/drawing/2014/main" id="{00000000-0008-0000-0000-000033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724" name="Picture 3798" descr="Planet 1.1-a.jpg">
          <a:extLst>
            <a:ext uri="{FF2B5EF4-FFF2-40B4-BE49-F238E27FC236}">
              <a16:creationId xmlns:a16="http://schemas.microsoft.com/office/drawing/2014/main" id="{00000000-0008-0000-0000-000034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725" name="Picture 3799" descr="Planet 1.1-a.jpg">
          <a:extLst>
            <a:ext uri="{FF2B5EF4-FFF2-40B4-BE49-F238E27FC236}">
              <a16:creationId xmlns:a16="http://schemas.microsoft.com/office/drawing/2014/main" id="{00000000-0008-0000-0000-000035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726" name="Picture 3800" descr="Planet 1.1-a.jpg">
          <a:extLst>
            <a:ext uri="{FF2B5EF4-FFF2-40B4-BE49-F238E27FC236}">
              <a16:creationId xmlns:a16="http://schemas.microsoft.com/office/drawing/2014/main" id="{00000000-0008-0000-0000-000036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727" name="Picture 3801" descr="Planet 1.1-a.jpg">
          <a:extLst>
            <a:ext uri="{FF2B5EF4-FFF2-40B4-BE49-F238E27FC236}">
              <a16:creationId xmlns:a16="http://schemas.microsoft.com/office/drawing/2014/main" id="{00000000-0008-0000-0000-000037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728" name="Picture 3802" descr="Planet 1.1-a.jpg">
          <a:extLst>
            <a:ext uri="{FF2B5EF4-FFF2-40B4-BE49-F238E27FC236}">
              <a16:creationId xmlns:a16="http://schemas.microsoft.com/office/drawing/2014/main" id="{00000000-0008-0000-0000-000038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729" name="Picture 3803" descr="Planet 1.1-a.jpg">
          <a:extLst>
            <a:ext uri="{FF2B5EF4-FFF2-40B4-BE49-F238E27FC236}">
              <a16:creationId xmlns:a16="http://schemas.microsoft.com/office/drawing/2014/main" id="{00000000-0008-0000-0000-000039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730" name="Picture 3804" descr="Planet 1.1-a.jpg">
          <a:extLst>
            <a:ext uri="{FF2B5EF4-FFF2-40B4-BE49-F238E27FC236}">
              <a16:creationId xmlns:a16="http://schemas.microsoft.com/office/drawing/2014/main" id="{00000000-0008-0000-0000-00003A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731" name="Picture 3805" descr="Planet 1.1-a.jpg">
          <a:extLst>
            <a:ext uri="{FF2B5EF4-FFF2-40B4-BE49-F238E27FC236}">
              <a16:creationId xmlns:a16="http://schemas.microsoft.com/office/drawing/2014/main" id="{00000000-0008-0000-0000-00003B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732" name="Picture 3806" descr="Planet 1.1-a.jpg">
          <a:extLst>
            <a:ext uri="{FF2B5EF4-FFF2-40B4-BE49-F238E27FC236}">
              <a16:creationId xmlns:a16="http://schemas.microsoft.com/office/drawing/2014/main" id="{00000000-0008-0000-0000-00003C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733" name="Picture 3807" descr="Planet 1.1-a.jpg">
          <a:extLst>
            <a:ext uri="{FF2B5EF4-FFF2-40B4-BE49-F238E27FC236}">
              <a16:creationId xmlns:a16="http://schemas.microsoft.com/office/drawing/2014/main" id="{00000000-0008-0000-0000-00003D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734" name="Picture 3808" descr="Planet 1.1-a.jpg">
          <a:extLst>
            <a:ext uri="{FF2B5EF4-FFF2-40B4-BE49-F238E27FC236}">
              <a16:creationId xmlns:a16="http://schemas.microsoft.com/office/drawing/2014/main" id="{00000000-0008-0000-0000-00003E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735" name="Picture 3809" descr="Planet 1.1-a.jpg">
          <a:extLst>
            <a:ext uri="{FF2B5EF4-FFF2-40B4-BE49-F238E27FC236}">
              <a16:creationId xmlns:a16="http://schemas.microsoft.com/office/drawing/2014/main" id="{00000000-0008-0000-0000-00003F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736" name="Picture 3810" descr="Planet 1.1-a.jpg">
          <a:extLst>
            <a:ext uri="{FF2B5EF4-FFF2-40B4-BE49-F238E27FC236}">
              <a16:creationId xmlns:a16="http://schemas.microsoft.com/office/drawing/2014/main" id="{00000000-0008-0000-0000-000040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737" name="Picture 3811" descr="Planet 1.1-a.jpg">
          <a:extLst>
            <a:ext uri="{FF2B5EF4-FFF2-40B4-BE49-F238E27FC236}">
              <a16:creationId xmlns:a16="http://schemas.microsoft.com/office/drawing/2014/main" id="{00000000-0008-0000-0000-000041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738" name="Picture 3812" descr="Planet 1.1-a.jpg">
          <a:extLst>
            <a:ext uri="{FF2B5EF4-FFF2-40B4-BE49-F238E27FC236}">
              <a16:creationId xmlns:a16="http://schemas.microsoft.com/office/drawing/2014/main" id="{00000000-0008-0000-0000-000042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739" name="Picture 3813" descr="Planet 1.1-a.jpg">
          <a:extLst>
            <a:ext uri="{FF2B5EF4-FFF2-40B4-BE49-F238E27FC236}">
              <a16:creationId xmlns:a16="http://schemas.microsoft.com/office/drawing/2014/main" id="{00000000-0008-0000-0000-000043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740" name="Picture 3814" descr="Planet 1.1-a.jpg">
          <a:extLst>
            <a:ext uri="{FF2B5EF4-FFF2-40B4-BE49-F238E27FC236}">
              <a16:creationId xmlns:a16="http://schemas.microsoft.com/office/drawing/2014/main" id="{00000000-0008-0000-0000-000044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741" name="Picture 3815" descr="Planet 1.1-a.jpg">
          <a:extLst>
            <a:ext uri="{FF2B5EF4-FFF2-40B4-BE49-F238E27FC236}">
              <a16:creationId xmlns:a16="http://schemas.microsoft.com/office/drawing/2014/main" id="{00000000-0008-0000-0000-000045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742" name="Picture 3816" descr="Planet 1.1-a.jpg">
          <a:extLst>
            <a:ext uri="{FF2B5EF4-FFF2-40B4-BE49-F238E27FC236}">
              <a16:creationId xmlns:a16="http://schemas.microsoft.com/office/drawing/2014/main" id="{00000000-0008-0000-0000-000046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743" name="Picture 3817" descr="Planet 1.1-a.jpg">
          <a:extLst>
            <a:ext uri="{FF2B5EF4-FFF2-40B4-BE49-F238E27FC236}">
              <a16:creationId xmlns:a16="http://schemas.microsoft.com/office/drawing/2014/main" id="{00000000-0008-0000-0000-000047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744" name="Picture 3818" descr="Planet 1.1-a.jpg">
          <a:extLst>
            <a:ext uri="{FF2B5EF4-FFF2-40B4-BE49-F238E27FC236}">
              <a16:creationId xmlns:a16="http://schemas.microsoft.com/office/drawing/2014/main" id="{00000000-0008-0000-0000-000048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745" name="Picture 3819" descr="Planet 1.1-a.jpg">
          <a:extLst>
            <a:ext uri="{FF2B5EF4-FFF2-40B4-BE49-F238E27FC236}">
              <a16:creationId xmlns:a16="http://schemas.microsoft.com/office/drawing/2014/main" id="{00000000-0008-0000-0000-000049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746" name="Picture 3820" descr="Planet 1.1-a.jpg">
          <a:extLst>
            <a:ext uri="{FF2B5EF4-FFF2-40B4-BE49-F238E27FC236}">
              <a16:creationId xmlns:a16="http://schemas.microsoft.com/office/drawing/2014/main" id="{00000000-0008-0000-0000-00004A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747" name="Picture 3821" descr="Planet 1.1-a.jpg">
          <a:extLst>
            <a:ext uri="{FF2B5EF4-FFF2-40B4-BE49-F238E27FC236}">
              <a16:creationId xmlns:a16="http://schemas.microsoft.com/office/drawing/2014/main" id="{00000000-0008-0000-0000-00004B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748" name="Picture 3822" descr="Planet 1.1-a.jpg">
          <a:extLst>
            <a:ext uri="{FF2B5EF4-FFF2-40B4-BE49-F238E27FC236}">
              <a16:creationId xmlns:a16="http://schemas.microsoft.com/office/drawing/2014/main" id="{00000000-0008-0000-0000-00004C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749" name="Picture 3823" descr="Planet 1.1-a.jpg">
          <a:extLst>
            <a:ext uri="{FF2B5EF4-FFF2-40B4-BE49-F238E27FC236}">
              <a16:creationId xmlns:a16="http://schemas.microsoft.com/office/drawing/2014/main" id="{00000000-0008-0000-0000-00004D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750" name="Picture 3824" descr="Planet 1.1-a.jpg">
          <a:extLst>
            <a:ext uri="{FF2B5EF4-FFF2-40B4-BE49-F238E27FC236}">
              <a16:creationId xmlns:a16="http://schemas.microsoft.com/office/drawing/2014/main" id="{00000000-0008-0000-0000-00004E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751" name="Picture 3825" descr="Planet 1.1-a.jpg">
          <a:extLst>
            <a:ext uri="{FF2B5EF4-FFF2-40B4-BE49-F238E27FC236}">
              <a16:creationId xmlns:a16="http://schemas.microsoft.com/office/drawing/2014/main" id="{00000000-0008-0000-0000-00004F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752" name="Picture 3826" descr="Planet 1.1-a.jpg">
          <a:extLst>
            <a:ext uri="{FF2B5EF4-FFF2-40B4-BE49-F238E27FC236}">
              <a16:creationId xmlns:a16="http://schemas.microsoft.com/office/drawing/2014/main" id="{00000000-0008-0000-0000-000050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753" name="Picture 3827" descr="Planet 1.1-a.jpg">
          <a:extLst>
            <a:ext uri="{FF2B5EF4-FFF2-40B4-BE49-F238E27FC236}">
              <a16:creationId xmlns:a16="http://schemas.microsoft.com/office/drawing/2014/main" id="{00000000-0008-0000-0000-000051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754" name="Picture 3828" descr="Planet 1.1-a.jpg">
          <a:extLst>
            <a:ext uri="{FF2B5EF4-FFF2-40B4-BE49-F238E27FC236}">
              <a16:creationId xmlns:a16="http://schemas.microsoft.com/office/drawing/2014/main" id="{00000000-0008-0000-0000-000052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755" name="Picture 3829" descr="Planet 1.1-a.jpg">
          <a:extLst>
            <a:ext uri="{FF2B5EF4-FFF2-40B4-BE49-F238E27FC236}">
              <a16:creationId xmlns:a16="http://schemas.microsoft.com/office/drawing/2014/main" id="{00000000-0008-0000-0000-000053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756" name="Picture 3830" descr="Planet 1.1-a.jpg">
          <a:extLst>
            <a:ext uri="{FF2B5EF4-FFF2-40B4-BE49-F238E27FC236}">
              <a16:creationId xmlns:a16="http://schemas.microsoft.com/office/drawing/2014/main" id="{00000000-0008-0000-0000-000054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757" name="Picture 3831" descr="Planet 1.1-a.jpg">
          <a:extLst>
            <a:ext uri="{FF2B5EF4-FFF2-40B4-BE49-F238E27FC236}">
              <a16:creationId xmlns:a16="http://schemas.microsoft.com/office/drawing/2014/main" id="{00000000-0008-0000-0000-000055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758" name="Picture 3832" descr="Planet 1.1-a.jpg">
          <a:extLst>
            <a:ext uri="{FF2B5EF4-FFF2-40B4-BE49-F238E27FC236}">
              <a16:creationId xmlns:a16="http://schemas.microsoft.com/office/drawing/2014/main" id="{00000000-0008-0000-0000-000056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759" name="Picture 3833" descr="Planet 1.1-a.jpg">
          <a:extLst>
            <a:ext uri="{FF2B5EF4-FFF2-40B4-BE49-F238E27FC236}">
              <a16:creationId xmlns:a16="http://schemas.microsoft.com/office/drawing/2014/main" id="{00000000-0008-0000-0000-000057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760" name="Picture 3834" descr="Planet 1.1-a.jpg">
          <a:extLst>
            <a:ext uri="{FF2B5EF4-FFF2-40B4-BE49-F238E27FC236}">
              <a16:creationId xmlns:a16="http://schemas.microsoft.com/office/drawing/2014/main" id="{00000000-0008-0000-0000-000058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761" name="Picture 3835" descr="Planet 1.1-a.jpg">
          <a:extLst>
            <a:ext uri="{FF2B5EF4-FFF2-40B4-BE49-F238E27FC236}">
              <a16:creationId xmlns:a16="http://schemas.microsoft.com/office/drawing/2014/main" id="{00000000-0008-0000-0000-000059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762" name="Picture 3836" descr="Planet 1.1-a.jpg">
          <a:extLst>
            <a:ext uri="{FF2B5EF4-FFF2-40B4-BE49-F238E27FC236}">
              <a16:creationId xmlns:a16="http://schemas.microsoft.com/office/drawing/2014/main" id="{00000000-0008-0000-0000-00005A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763" name="Picture 3837" descr="Planet 1.1-a.jpg">
          <a:extLst>
            <a:ext uri="{FF2B5EF4-FFF2-40B4-BE49-F238E27FC236}">
              <a16:creationId xmlns:a16="http://schemas.microsoft.com/office/drawing/2014/main" id="{00000000-0008-0000-0000-00005B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764" name="Picture 3838" descr="Planet 1.1-a.jpg">
          <a:extLst>
            <a:ext uri="{FF2B5EF4-FFF2-40B4-BE49-F238E27FC236}">
              <a16:creationId xmlns:a16="http://schemas.microsoft.com/office/drawing/2014/main" id="{00000000-0008-0000-0000-00005C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765" name="Picture 3839" descr="Planet 1.1-a.jpg">
          <a:extLst>
            <a:ext uri="{FF2B5EF4-FFF2-40B4-BE49-F238E27FC236}">
              <a16:creationId xmlns:a16="http://schemas.microsoft.com/office/drawing/2014/main" id="{00000000-0008-0000-0000-00005D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766" name="Picture 3840" descr="Planet 1.1-a.jpg">
          <a:extLst>
            <a:ext uri="{FF2B5EF4-FFF2-40B4-BE49-F238E27FC236}">
              <a16:creationId xmlns:a16="http://schemas.microsoft.com/office/drawing/2014/main" id="{00000000-0008-0000-0000-00005E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767" name="Picture 3841" descr="Planet 1.1-a.jpg">
          <a:extLst>
            <a:ext uri="{FF2B5EF4-FFF2-40B4-BE49-F238E27FC236}">
              <a16:creationId xmlns:a16="http://schemas.microsoft.com/office/drawing/2014/main" id="{00000000-0008-0000-0000-00005F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768" name="Picture 3842" descr="Planet 1.1-a.jpg">
          <a:extLst>
            <a:ext uri="{FF2B5EF4-FFF2-40B4-BE49-F238E27FC236}">
              <a16:creationId xmlns:a16="http://schemas.microsoft.com/office/drawing/2014/main" id="{00000000-0008-0000-0000-000060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769" name="Picture 3843" descr="Planet 1.1-a.jpg">
          <a:extLst>
            <a:ext uri="{FF2B5EF4-FFF2-40B4-BE49-F238E27FC236}">
              <a16:creationId xmlns:a16="http://schemas.microsoft.com/office/drawing/2014/main" id="{00000000-0008-0000-0000-000061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770" name="Picture 3844" descr="Planet 1.1-a.jpg">
          <a:extLst>
            <a:ext uri="{FF2B5EF4-FFF2-40B4-BE49-F238E27FC236}">
              <a16:creationId xmlns:a16="http://schemas.microsoft.com/office/drawing/2014/main" id="{00000000-0008-0000-0000-000062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771" name="Picture 3845" descr="Planet 1.1-a.jpg">
          <a:extLst>
            <a:ext uri="{FF2B5EF4-FFF2-40B4-BE49-F238E27FC236}">
              <a16:creationId xmlns:a16="http://schemas.microsoft.com/office/drawing/2014/main" id="{00000000-0008-0000-0000-000063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772" name="Picture 3846" descr="Planet 1.1-a.jpg">
          <a:extLst>
            <a:ext uri="{FF2B5EF4-FFF2-40B4-BE49-F238E27FC236}">
              <a16:creationId xmlns:a16="http://schemas.microsoft.com/office/drawing/2014/main" id="{00000000-0008-0000-0000-000064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773" name="Picture 3847" descr="Planet 1.1-a.jpg">
          <a:extLst>
            <a:ext uri="{FF2B5EF4-FFF2-40B4-BE49-F238E27FC236}">
              <a16:creationId xmlns:a16="http://schemas.microsoft.com/office/drawing/2014/main" id="{00000000-0008-0000-0000-000065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774" name="Picture 3848" descr="Planet 1.1-a.jpg">
          <a:extLst>
            <a:ext uri="{FF2B5EF4-FFF2-40B4-BE49-F238E27FC236}">
              <a16:creationId xmlns:a16="http://schemas.microsoft.com/office/drawing/2014/main" id="{00000000-0008-0000-0000-000066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775" name="Picture 3849" descr="Planet 1.1-a.jpg">
          <a:extLst>
            <a:ext uri="{FF2B5EF4-FFF2-40B4-BE49-F238E27FC236}">
              <a16:creationId xmlns:a16="http://schemas.microsoft.com/office/drawing/2014/main" id="{00000000-0008-0000-0000-000067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776" name="Picture 3850" descr="Planet 1.1-a.jpg">
          <a:extLst>
            <a:ext uri="{FF2B5EF4-FFF2-40B4-BE49-F238E27FC236}">
              <a16:creationId xmlns:a16="http://schemas.microsoft.com/office/drawing/2014/main" id="{00000000-0008-0000-0000-000068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777" name="Picture 3851" descr="Planet 1.1-a.jpg">
          <a:extLst>
            <a:ext uri="{FF2B5EF4-FFF2-40B4-BE49-F238E27FC236}">
              <a16:creationId xmlns:a16="http://schemas.microsoft.com/office/drawing/2014/main" id="{00000000-0008-0000-0000-000069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778" name="Picture 3852" descr="Planet 1.1-a.jpg">
          <a:extLst>
            <a:ext uri="{FF2B5EF4-FFF2-40B4-BE49-F238E27FC236}">
              <a16:creationId xmlns:a16="http://schemas.microsoft.com/office/drawing/2014/main" id="{00000000-0008-0000-0000-00006A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779" name="Picture 3853" descr="Planet 1.1-a.jpg">
          <a:extLst>
            <a:ext uri="{FF2B5EF4-FFF2-40B4-BE49-F238E27FC236}">
              <a16:creationId xmlns:a16="http://schemas.microsoft.com/office/drawing/2014/main" id="{00000000-0008-0000-0000-00006B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780" name="Picture 3854" descr="Planet 1.1-a.jpg">
          <a:extLst>
            <a:ext uri="{FF2B5EF4-FFF2-40B4-BE49-F238E27FC236}">
              <a16:creationId xmlns:a16="http://schemas.microsoft.com/office/drawing/2014/main" id="{00000000-0008-0000-0000-00006C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781" name="Picture 3855" descr="Planet 1.1-a.jpg">
          <a:extLst>
            <a:ext uri="{FF2B5EF4-FFF2-40B4-BE49-F238E27FC236}">
              <a16:creationId xmlns:a16="http://schemas.microsoft.com/office/drawing/2014/main" id="{00000000-0008-0000-0000-00006D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782" name="Picture 3856" descr="Planet 1.1-a.jpg">
          <a:extLst>
            <a:ext uri="{FF2B5EF4-FFF2-40B4-BE49-F238E27FC236}">
              <a16:creationId xmlns:a16="http://schemas.microsoft.com/office/drawing/2014/main" id="{00000000-0008-0000-0000-00006E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783" name="Picture 3857" descr="Planet 1.1-a.jpg">
          <a:extLst>
            <a:ext uri="{FF2B5EF4-FFF2-40B4-BE49-F238E27FC236}">
              <a16:creationId xmlns:a16="http://schemas.microsoft.com/office/drawing/2014/main" id="{00000000-0008-0000-0000-00006F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784" name="Picture 3858" descr="Planet 1.1-a.jpg">
          <a:extLst>
            <a:ext uri="{FF2B5EF4-FFF2-40B4-BE49-F238E27FC236}">
              <a16:creationId xmlns:a16="http://schemas.microsoft.com/office/drawing/2014/main" id="{00000000-0008-0000-0000-000070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785" name="Picture 3859" descr="Planet 1.1-a.jpg">
          <a:extLst>
            <a:ext uri="{FF2B5EF4-FFF2-40B4-BE49-F238E27FC236}">
              <a16:creationId xmlns:a16="http://schemas.microsoft.com/office/drawing/2014/main" id="{00000000-0008-0000-0000-000071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786" name="Picture 3860" descr="Planet 1.1-a.jpg">
          <a:extLst>
            <a:ext uri="{FF2B5EF4-FFF2-40B4-BE49-F238E27FC236}">
              <a16:creationId xmlns:a16="http://schemas.microsoft.com/office/drawing/2014/main" id="{00000000-0008-0000-0000-000072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787" name="Picture 3861" descr="Planet 1.1-a.jpg">
          <a:extLst>
            <a:ext uri="{FF2B5EF4-FFF2-40B4-BE49-F238E27FC236}">
              <a16:creationId xmlns:a16="http://schemas.microsoft.com/office/drawing/2014/main" id="{00000000-0008-0000-0000-000073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788" name="Picture 3862" descr="Planet 1.1-a.jpg">
          <a:extLst>
            <a:ext uri="{FF2B5EF4-FFF2-40B4-BE49-F238E27FC236}">
              <a16:creationId xmlns:a16="http://schemas.microsoft.com/office/drawing/2014/main" id="{00000000-0008-0000-0000-000074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789" name="Picture 3863" descr="Planet 1.1-a.jpg">
          <a:extLst>
            <a:ext uri="{FF2B5EF4-FFF2-40B4-BE49-F238E27FC236}">
              <a16:creationId xmlns:a16="http://schemas.microsoft.com/office/drawing/2014/main" id="{00000000-0008-0000-0000-000075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790" name="Picture 3864" descr="Planet 1.1-a.jpg">
          <a:extLst>
            <a:ext uri="{FF2B5EF4-FFF2-40B4-BE49-F238E27FC236}">
              <a16:creationId xmlns:a16="http://schemas.microsoft.com/office/drawing/2014/main" id="{00000000-0008-0000-0000-000076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791" name="Picture 3865" descr="Planet 1.1-a.jpg">
          <a:extLst>
            <a:ext uri="{FF2B5EF4-FFF2-40B4-BE49-F238E27FC236}">
              <a16:creationId xmlns:a16="http://schemas.microsoft.com/office/drawing/2014/main" id="{00000000-0008-0000-0000-000077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792" name="Picture 3866" descr="Planet 1.1-a.jpg">
          <a:extLst>
            <a:ext uri="{FF2B5EF4-FFF2-40B4-BE49-F238E27FC236}">
              <a16:creationId xmlns:a16="http://schemas.microsoft.com/office/drawing/2014/main" id="{00000000-0008-0000-0000-000078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793" name="Picture 3867" descr="Planet 1.1-a.jpg">
          <a:extLst>
            <a:ext uri="{FF2B5EF4-FFF2-40B4-BE49-F238E27FC236}">
              <a16:creationId xmlns:a16="http://schemas.microsoft.com/office/drawing/2014/main" id="{00000000-0008-0000-0000-000079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794" name="Picture 3868" descr="Planet 1.1-a.jpg">
          <a:extLst>
            <a:ext uri="{FF2B5EF4-FFF2-40B4-BE49-F238E27FC236}">
              <a16:creationId xmlns:a16="http://schemas.microsoft.com/office/drawing/2014/main" id="{00000000-0008-0000-0000-00007A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795" name="Picture 3869" descr="Planet 1.1-a.jpg">
          <a:extLst>
            <a:ext uri="{FF2B5EF4-FFF2-40B4-BE49-F238E27FC236}">
              <a16:creationId xmlns:a16="http://schemas.microsoft.com/office/drawing/2014/main" id="{00000000-0008-0000-0000-00007B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796" name="Picture 3870" descr="Planet 1.1-a.jpg">
          <a:extLst>
            <a:ext uri="{FF2B5EF4-FFF2-40B4-BE49-F238E27FC236}">
              <a16:creationId xmlns:a16="http://schemas.microsoft.com/office/drawing/2014/main" id="{00000000-0008-0000-0000-00007C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797" name="Picture 3871" descr="Planet 1.1-a.jpg">
          <a:extLst>
            <a:ext uri="{FF2B5EF4-FFF2-40B4-BE49-F238E27FC236}">
              <a16:creationId xmlns:a16="http://schemas.microsoft.com/office/drawing/2014/main" id="{00000000-0008-0000-0000-00007D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798" name="Picture 3872" descr="Planet 1.1-a.jpg">
          <a:extLst>
            <a:ext uri="{FF2B5EF4-FFF2-40B4-BE49-F238E27FC236}">
              <a16:creationId xmlns:a16="http://schemas.microsoft.com/office/drawing/2014/main" id="{00000000-0008-0000-0000-00007E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799" name="Picture 3873" descr="Planet 1.1-a.jpg">
          <a:extLst>
            <a:ext uri="{FF2B5EF4-FFF2-40B4-BE49-F238E27FC236}">
              <a16:creationId xmlns:a16="http://schemas.microsoft.com/office/drawing/2014/main" id="{00000000-0008-0000-0000-00007F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800" name="Picture 3874" descr="Planet 1.1-a.jpg">
          <a:extLst>
            <a:ext uri="{FF2B5EF4-FFF2-40B4-BE49-F238E27FC236}">
              <a16:creationId xmlns:a16="http://schemas.microsoft.com/office/drawing/2014/main" id="{00000000-0008-0000-0000-000080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801" name="Picture 3875" descr="Planet 1.1-a.jpg">
          <a:extLst>
            <a:ext uri="{FF2B5EF4-FFF2-40B4-BE49-F238E27FC236}">
              <a16:creationId xmlns:a16="http://schemas.microsoft.com/office/drawing/2014/main" id="{00000000-0008-0000-0000-000081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802" name="Picture 3876" descr="Planet 1.1-a.jpg">
          <a:extLst>
            <a:ext uri="{FF2B5EF4-FFF2-40B4-BE49-F238E27FC236}">
              <a16:creationId xmlns:a16="http://schemas.microsoft.com/office/drawing/2014/main" id="{00000000-0008-0000-0000-000082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803" name="Picture 3877" descr="Planet 1.1-a.jpg">
          <a:extLst>
            <a:ext uri="{FF2B5EF4-FFF2-40B4-BE49-F238E27FC236}">
              <a16:creationId xmlns:a16="http://schemas.microsoft.com/office/drawing/2014/main" id="{00000000-0008-0000-0000-000083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804" name="Picture 3878" descr="Planet 1.1-a.jpg">
          <a:extLst>
            <a:ext uri="{FF2B5EF4-FFF2-40B4-BE49-F238E27FC236}">
              <a16:creationId xmlns:a16="http://schemas.microsoft.com/office/drawing/2014/main" id="{00000000-0008-0000-0000-000084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805" name="Picture 3879" descr="Planet 1.1-a.jpg">
          <a:extLst>
            <a:ext uri="{FF2B5EF4-FFF2-40B4-BE49-F238E27FC236}">
              <a16:creationId xmlns:a16="http://schemas.microsoft.com/office/drawing/2014/main" id="{00000000-0008-0000-0000-000085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806" name="Picture 3880" descr="Planet 1.1-a.jpg">
          <a:extLst>
            <a:ext uri="{FF2B5EF4-FFF2-40B4-BE49-F238E27FC236}">
              <a16:creationId xmlns:a16="http://schemas.microsoft.com/office/drawing/2014/main" id="{00000000-0008-0000-0000-000086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807" name="Picture 3881" descr="Planet 1.1-a.jpg">
          <a:extLst>
            <a:ext uri="{FF2B5EF4-FFF2-40B4-BE49-F238E27FC236}">
              <a16:creationId xmlns:a16="http://schemas.microsoft.com/office/drawing/2014/main" id="{00000000-0008-0000-0000-000087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808" name="Picture 3882" descr="Planet 1.1-a.jpg">
          <a:extLst>
            <a:ext uri="{FF2B5EF4-FFF2-40B4-BE49-F238E27FC236}">
              <a16:creationId xmlns:a16="http://schemas.microsoft.com/office/drawing/2014/main" id="{00000000-0008-0000-0000-000088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809" name="Picture 3883" descr="Planet 1.1-a.jpg">
          <a:extLst>
            <a:ext uri="{FF2B5EF4-FFF2-40B4-BE49-F238E27FC236}">
              <a16:creationId xmlns:a16="http://schemas.microsoft.com/office/drawing/2014/main" id="{00000000-0008-0000-0000-000089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810" name="Picture 3884" descr="Planet 1.1-a.jpg">
          <a:extLst>
            <a:ext uri="{FF2B5EF4-FFF2-40B4-BE49-F238E27FC236}">
              <a16:creationId xmlns:a16="http://schemas.microsoft.com/office/drawing/2014/main" id="{00000000-0008-0000-0000-00008A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811" name="Picture 3885" descr="Planet 1.1-a.jpg">
          <a:extLst>
            <a:ext uri="{FF2B5EF4-FFF2-40B4-BE49-F238E27FC236}">
              <a16:creationId xmlns:a16="http://schemas.microsoft.com/office/drawing/2014/main" id="{00000000-0008-0000-0000-00008B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812" name="Picture 3886" descr="Planet 1.1-a.jpg">
          <a:extLst>
            <a:ext uri="{FF2B5EF4-FFF2-40B4-BE49-F238E27FC236}">
              <a16:creationId xmlns:a16="http://schemas.microsoft.com/office/drawing/2014/main" id="{00000000-0008-0000-0000-00008C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813" name="Picture 3887" descr="Planet 1.1-a.jpg">
          <a:extLst>
            <a:ext uri="{FF2B5EF4-FFF2-40B4-BE49-F238E27FC236}">
              <a16:creationId xmlns:a16="http://schemas.microsoft.com/office/drawing/2014/main" id="{00000000-0008-0000-0000-00008D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814" name="Picture 3888" descr="Planet 1.1-a.jpg">
          <a:extLst>
            <a:ext uri="{FF2B5EF4-FFF2-40B4-BE49-F238E27FC236}">
              <a16:creationId xmlns:a16="http://schemas.microsoft.com/office/drawing/2014/main" id="{00000000-0008-0000-0000-00008E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815" name="Picture 3889" descr="Planet 1.1-a.jpg">
          <a:extLst>
            <a:ext uri="{FF2B5EF4-FFF2-40B4-BE49-F238E27FC236}">
              <a16:creationId xmlns:a16="http://schemas.microsoft.com/office/drawing/2014/main" id="{00000000-0008-0000-0000-00008F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816" name="Picture 3890" descr="Planet 1.1-a.jpg">
          <a:extLst>
            <a:ext uri="{FF2B5EF4-FFF2-40B4-BE49-F238E27FC236}">
              <a16:creationId xmlns:a16="http://schemas.microsoft.com/office/drawing/2014/main" id="{00000000-0008-0000-0000-000090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817" name="Picture 3891" descr="Planet 1.1-a.jpg">
          <a:extLst>
            <a:ext uri="{FF2B5EF4-FFF2-40B4-BE49-F238E27FC236}">
              <a16:creationId xmlns:a16="http://schemas.microsoft.com/office/drawing/2014/main" id="{00000000-0008-0000-0000-000091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818" name="Picture 3892" descr="Planet 1.1-a.jpg">
          <a:extLst>
            <a:ext uri="{FF2B5EF4-FFF2-40B4-BE49-F238E27FC236}">
              <a16:creationId xmlns:a16="http://schemas.microsoft.com/office/drawing/2014/main" id="{00000000-0008-0000-0000-000092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819" name="Picture 3893" descr="Planet 1.1-a.jpg">
          <a:extLst>
            <a:ext uri="{FF2B5EF4-FFF2-40B4-BE49-F238E27FC236}">
              <a16:creationId xmlns:a16="http://schemas.microsoft.com/office/drawing/2014/main" id="{00000000-0008-0000-0000-000093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820" name="Picture 3894" descr="Planet 1.1-a.jpg">
          <a:extLst>
            <a:ext uri="{FF2B5EF4-FFF2-40B4-BE49-F238E27FC236}">
              <a16:creationId xmlns:a16="http://schemas.microsoft.com/office/drawing/2014/main" id="{00000000-0008-0000-0000-000094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821" name="Picture 3895" descr="Planet 1.1-a.jpg">
          <a:extLst>
            <a:ext uri="{FF2B5EF4-FFF2-40B4-BE49-F238E27FC236}">
              <a16:creationId xmlns:a16="http://schemas.microsoft.com/office/drawing/2014/main" id="{00000000-0008-0000-0000-000095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822" name="Picture 3896" descr="Planet 1.1-a.jpg">
          <a:extLst>
            <a:ext uri="{FF2B5EF4-FFF2-40B4-BE49-F238E27FC236}">
              <a16:creationId xmlns:a16="http://schemas.microsoft.com/office/drawing/2014/main" id="{00000000-0008-0000-0000-000096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823" name="Picture 3897" descr="Planet 1.1-a.jpg">
          <a:extLst>
            <a:ext uri="{FF2B5EF4-FFF2-40B4-BE49-F238E27FC236}">
              <a16:creationId xmlns:a16="http://schemas.microsoft.com/office/drawing/2014/main" id="{00000000-0008-0000-0000-000097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824" name="Picture 3898" descr="Planet 1.1-a.jpg">
          <a:extLst>
            <a:ext uri="{FF2B5EF4-FFF2-40B4-BE49-F238E27FC236}">
              <a16:creationId xmlns:a16="http://schemas.microsoft.com/office/drawing/2014/main" id="{00000000-0008-0000-0000-000098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825" name="Picture 3899" descr="Planet 1.1-a.jpg">
          <a:extLst>
            <a:ext uri="{FF2B5EF4-FFF2-40B4-BE49-F238E27FC236}">
              <a16:creationId xmlns:a16="http://schemas.microsoft.com/office/drawing/2014/main" id="{00000000-0008-0000-0000-000099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826" name="Picture 3900" descr="Planet 1.1-a.jpg">
          <a:extLst>
            <a:ext uri="{FF2B5EF4-FFF2-40B4-BE49-F238E27FC236}">
              <a16:creationId xmlns:a16="http://schemas.microsoft.com/office/drawing/2014/main" id="{00000000-0008-0000-0000-00009A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827" name="Picture 3901" descr="Planet 1.1-a.jpg">
          <a:extLst>
            <a:ext uri="{FF2B5EF4-FFF2-40B4-BE49-F238E27FC236}">
              <a16:creationId xmlns:a16="http://schemas.microsoft.com/office/drawing/2014/main" id="{00000000-0008-0000-0000-00009B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828" name="Picture 3902" descr="Planet 1.1-a.jpg">
          <a:extLst>
            <a:ext uri="{FF2B5EF4-FFF2-40B4-BE49-F238E27FC236}">
              <a16:creationId xmlns:a16="http://schemas.microsoft.com/office/drawing/2014/main" id="{00000000-0008-0000-0000-00009C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829" name="Picture 3903" descr="Planet 1.1-a.jpg">
          <a:extLst>
            <a:ext uri="{FF2B5EF4-FFF2-40B4-BE49-F238E27FC236}">
              <a16:creationId xmlns:a16="http://schemas.microsoft.com/office/drawing/2014/main" id="{00000000-0008-0000-0000-00009D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830" name="Picture 3904" descr="Planet 1.1-a.jpg">
          <a:extLst>
            <a:ext uri="{FF2B5EF4-FFF2-40B4-BE49-F238E27FC236}">
              <a16:creationId xmlns:a16="http://schemas.microsoft.com/office/drawing/2014/main" id="{00000000-0008-0000-0000-00009E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831" name="Picture 3905" descr="Planet 1.1-a.jpg">
          <a:extLst>
            <a:ext uri="{FF2B5EF4-FFF2-40B4-BE49-F238E27FC236}">
              <a16:creationId xmlns:a16="http://schemas.microsoft.com/office/drawing/2014/main" id="{00000000-0008-0000-0000-00009F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832" name="Picture 3906" descr="Planet 1.1-a.jpg">
          <a:extLst>
            <a:ext uri="{FF2B5EF4-FFF2-40B4-BE49-F238E27FC236}">
              <a16:creationId xmlns:a16="http://schemas.microsoft.com/office/drawing/2014/main" id="{00000000-0008-0000-0000-0000A0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833" name="Picture 3907" descr="Planet 1.1-a.jpg">
          <a:extLst>
            <a:ext uri="{FF2B5EF4-FFF2-40B4-BE49-F238E27FC236}">
              <a16:creationId xmlns:a16="http://schemas.microsoft.com/office/drawing/2014/main" id="{00000000-0008-0000-0000-0000A1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834" name="Picture 3908" descr="Planet 1.1-a.jpg">
          <a:extLst>
            <a:ext uri="{FF2B5EF4-FFF2-40B4-BE49-F238E27FC236}">
              <a16:creationId xmlns:a16="http://schemas.microsoft.com/office/drawing/2014/main" id="{00000000-0008-0000-0000-0000A2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835" name="Picture 3909" descr="Planet 1.1-a.jpg">
          <a:extLst>
            <a:ext uri="{FF2B5EF4-FFF2-40B4-BE49-F238E27FC236}">
              <a16:creationId xmlns:a16="http://schemas.microsoft.com/office/drawing/2014/main" id="{00000000-0008-0000-0000-0000A3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836" name="Picture 3910" descr="Planet 1.1-a.jpg">
          <a:extLst>
            <a:ext uri="{FF2B5EF4-FFF2-40B4-BE49-F238E27FC236}">
              <a16:creationId xmlns:a16="http://schemas.microsoft.com/office/drawing/2014/main" id="{00000000-0008-0000-0000-0000A4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837" name="Picture 3911" descr="Planet 1.1-a.jpg">
          <a:extLst>
            <a:ext uri="{FF2B5EF4-FFF2-40B4-BE49-F238E27FC236}">
              <a16:creationId xmlns:a16="http://schemas.microsoft.com/office/drawing/2014/main" id="{00000000-0008-0000-0000-0000A5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838" name="Picture 3912" descr="Planet 1.1-a.jpg">
          <a:extLst>
            <a:ext uri="{FF2B5EF4-FFF2-40B4-BE49-F238E27FC236}">
              <a16:creationId xmlns:a16="http://schemas.microsoft.com/office/drawing/2014/main" id="{00000000-0008-0000-0000-0000A6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839" name="Picture 3913" descr="Planet 1.1-a.jpg">
          <a:extLst>
            <a:ext uri="{FF2B5EF4-FFF2-40B4-BE49-F238E27FC236}">
              <a16:creationId xmlns:a16="http://schemas.microsoft.com/office/drawing/2014/main" id="{00000000-0008-0000-0000-0000A7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840" name="Picture 3914" descr="Planet 1.1-a.jpg">
          <a:extLst>
            <a:ext uri="{FF2B5EF4-FFF2-40B4-BE49-F238E27FC236}">
              <a16:creationId xmlns:a16="http://schemas.microsoft.com/office/drawing/2014/main" id="{00000000-0008-0000-0000-0000A8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841" name="Picture 3915" descr="Planet 1.1-a.jpg">
          <a:extLst>
            <a:ext uri="{FF2B5EF4-FFF2-40B4-BE49-F238E27FC236}">
              <a16:creationId xmlns:a16="http://schemas.microsoft.com/office/drawing/2014/main" id="{00000000-0008-0000-0000-0000A9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842" name="Picture 3916" descr="Planet 1.1-a.jpg">
          <a:extLst>
            <a:ext uri="{FF2B5EF4-FFF2-40B4-BE49-F238E27FC236}">
              <a16:creationId xmlns:a16="http://schemas.microsoft.com/office/drawing/2014/main" id="{00000000-0008-0000-0000-0000AA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843" name="Picture 3917" descr="Planet 1.1-a.jpg">
          <a:extLst>
            <a:ext uri="{FF2B5EF4-FFF2-40B4-BE49-F238E27FC236}">
              <a16:creationId xmlns:a16="http://schemas.microsoft.com/office/drawing/2014/main" id="{00000000-0008-0000-0000-0000AB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844" name="Picture 3918" descr="Planet 1.1-a.jpg">
          <a:extLst>
            <a:ext uri="{FF2B5EF4-FFF2-40B4-BE49-F238E27FC236}">
              <a16:creationId xmlns:a16="http://schemas.microsoft.com/office/drawing/2014/main" id="{00000000-0008-0000-0000-0000AC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845" name="Picture 3919" descr="Planet 1.1-a.jpg">
          <a:extLst>
            <a:ext uri="{FF2B5EF4-FFF2-40B4-BE49-F238E27FC236}">
              <a16:creationId xmlns:a16="http://schemas.microsoft.com/office/drawing/2014/main" id="{00000000-0008-0000-0000-0000AD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846" name="Picture 3920" descr="Planet 1.1-a.jpg">
          <a:extLst>
            <a:ext uri="{FF2B5EF4-FFF2-40B4-BE49-F238E27FC236}">
              <a16:creationId xmlns:a16="http://schemas.microsoft.com/office/drawing/2014/main" id="{00000000-0008-0000-0000-0000AE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847" name="Picture 3921" descr="Planet 1.1-a.jpg">
          <a:extLst>
            <a:ext uri="{FF2B5EF4-FFF2-40B4-BE49-F238E27FC236}">
              <a16:creationId xmlns:a16="http://schemas.microsoft.com/office/drawing/2014/main" id="{00000000-0008-0000-0000-0000AF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848" name="Picture 3922" descr="Planet 1.1-a.jpg">
          <a:extLst>
            <a:ext uri="{FF2B5EF4-FFF2-40B4-BE49-F238E27FC236}">
              <a16:creationId xmlns:a16="http://schemas.microsoft.com/office/drawing/2014/main" id="{00000000-0008-0000-0000-0000B0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849" name="Picture 3923" descr="Planet 1.1-a.jpg">
          <a:extLst>
            <a:ext uri="{FF2B5EF4-FFF2-40B4-BE49-F238E27FC236}">
              <a16:creationId xmlns:a16="http://schemas.microsoft.com/office/drawing/2014/main" id="{00000000-0008-0000-0000-0000B1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850" name="Picture 3924" descr="Planet 1.1-a.jpg">
          <a:extLst>
            <a:ext uri="{FF2B5EF4-FFF2-40B4-BE49-F238E27FC236}">
              <a16:creationId xmlns:a16="http://schemas.microsoft.com/office/drawing/2014/main" id="{00000000-0008-0000-0000-0000B2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851" name="Picture 3925" descr="Planet 1.1-a.jpg">
          <a:extLst>
            <a:ext uri="{FF2B5EF4-FFF2-40B4-BE49-F238E27FC236}">
              <a16:creationId xmlns:a16="http://schemas.microsoft.com/office/drawing/2014/main" id="{00000000-0008-0000-0000-0000B3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852" name="Picture 3926" descr="Planet 1.1-a.jpg">
          <a:extLst>
            <a:ext uri="{FF2B5EF4-FFF2-40B4-BE49-F238E27FC236}">
              <a16:creationId xmlns:a16="http://schemas.microsoft.com/office/drawing/2014/main" id="{00000000-0008-0000-0000-0000B4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853" name="Picture 3927" descr="Planet 1.1-a.jpg">
          <a:extLst>
            <a:ext uri="{FF2B5EF4-FFF2-40B4-BE49-F238E27FC236}">
              <a16:creationId xmlns:a16="http://schemas.microsoft.com/office/drawing/2014/main" id="{00000000-0008-0000-0000-0000B5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854" name="Picture 3928" descr="Planet 1.1-a.jpg">
          <a:extLst>
            <a:ext uri="{FF2B5EF4-FFF2-40B4-BE49-F238E27FC236}">
              <a16:creationId xmlns:a16="http://schemas.microsoft.com/office/drawing/2014/main" id="{00000000-0008-0000-0000-0000B6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855" name="Picture 3929" descr="Planet 1.1-a.jpg">
          <a:extLst>
            <a:ext uri="{FF2B5EF4-FFF2-40B4-BE49-F238E27FC236}">
              <a16:creationId xmlns:a16="http://schemas.microsoft.com/office/drawing/2014/main" id="{00000000-0008-0000-0000-0000B7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856" name="Picture 3930" descr="Planet 1.1-a.jpg">
          <a:extLst>
            <a:ext uri="{FF2B5EF4-FFF2-40B4-BE49-F238E27FC236}">
              <a16:creationId xmlns:a16="http://schemas.microsoft.com/office/drawing/2014/main" id="{00000000-0008-0000-0000-0000B8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857" name="Picture 3931" descr="Planet 1.1-a.jpg">
          <a:extLst>
            <a:ext uri="{FF2B5EF4-FFF2-40B4-BE49-F238E27FC236}">
              <a16:creationId xmlns:a16="http://schemas.microsoft.com/office/drawing/2014/main" id="{00000000-0008-0000-0000-0000B9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858" name="Picture 3932" descr="Planet 1.1-a.jpg">
          <a:extLst>
            <a:ext uri="{FF2B5EF4-FFF2-40B4-BE49-F238E27FC236}">
              <a16:creationId xmlns:a16="http://schemas.microsoft.com/office/drawing/2014/main" id="{00000000-0008-0000-0000-0000BA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859" name="Picture 3933" descr="Planet 1.1-a.jpg">
          <a:extLst>
            <a:ext uri="{FF2B5EF4-FFF2-40B4-BE49-F238E27FC236}">
              <a16:creationId xmlns:a16="http://schemas.microsoft.com/office/drawing/2014/main" id="{00000000-0008-0000-0000-0000BB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860" name="Picture 3934" descr="Planet 1.1-a.jpg">
          <a:extLst>
            <a:ext uri="{FF2B5EF4-FFF2-40B4-BE49-F238E27FC236}">
              <a16:creationId xmlns:a16="http://schemas.microsoft.com/office/drawing/2014/main" id="{00000000-0008-0000-0000-0000BC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861" name="Picture 3935" descr="Planet 1.1-a.jpg">
          <a:extLst>
            <a:ext uri="{FF2B5EF4-FFF2-40B4-BE49-F238E27FC236}">
              <a16:creationId xmlns:a16="http://schemas.microsoft.com/office/drawing/2014/main" id="{00000000-0008-0000-0000-0000BD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862" name="Picture 3936" descr="Planet 1.1-a.jpg">
          <a:extLst>
            <a:ext uri="{FF2B5EF4-FFF2-40B4-BE49-F238E27FC236}">
              <a16:creationId xmlns:a16="http://schemas.microsoft.com/office/drawing/2014/main" id="{00000000-0008-0000-0000-0000BE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863" name="Picture 3937" descr="Planet 1.1-a.jpg">
          <a:extLst>
            <a:ext uri="{FF2B5EF4-FFF2-40B4-BE49-F238E27FC236}">
              <a16:creationId xmlns:a16="http://schemas.microsoft.com/office/drawing/2014/main" id="{00000000-0008-0000-0000-0000BF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864" name="Picture 3938" descr="Planet 1.1-a.jpg">
          <a:extLst>
            <a:ext uri="{FF2B5EF4-FFF2-40B4-BE49-F238E27FC236}">
              <a16:creationId xmlns:a16="http://schemas.microsoft.com/office/drawing/2014/main" id="{00000000-0008-0000-0000-0000C0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865" name="Picture 3939" descr="Planet 1.1-a.jpg">
          <a:extLst>
            <a:ext uri="{FF2B5EF4-FFF2-40B4-BE49-F238E27FC236}">
              <a16:creationId xmlns:a16="http://schemas.microsoft.com/office/drawing/2014/main" id="{00000000-0008-0000-0000-0000C1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866" name="Picture 3940" descr="Planet 1.1-a.jpg">
          <a:extLst>
            <a:ext uri="{FF2B5EF4-FFF2-40B4-BE49-F238E27FC236}">
              <a16:creationId xmlns:a16="http://schemas.microsoft.com/office/drawing/2014/main" id="{00000000-0008-0000-0000-0000C2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867" name="Picture 3941" descr="Planet 1.1-a.jpg">
          <a:extLst>
            <a:ext uri="{FF2B5EF4-FFF2-40B4-BE49-F238E27FC236}">
              <a16:creationId xmlns:a16="http://schemas.microsoft.com/office/drawing/2014/main" id="{00000000-0008-0000-0000-0000C3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868" name="Picture 3942" descr="Planet 1.1-a.jpg">
          <a:extLst>
            <a:ext uri="{FF2B5EF4-FFF2-40B4-BE49-F238E27FC236}">
              <a16:creationId xmlns:a16="http://schemas.microsoft.com/office/drawing/2014/main" id="{00000000-0008-0000-0000-0000C4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869" name="Picture 3943" descr="Planet 1.1-a.jpg">
          <a:extLst>
            <a:ext uri="{FF2B5EF4-FFF2-40B4-BE49-F238E27FC236}">
              <a16:creationId xmlns:a16="http://schemas.microsoft.com/office/drawing/2014/main" id="{00000000-0008-0000-0000-0000C5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870" name="Picture 3944" descr="Planet 1.1-a.jpg">
          <a:extLst>
            <a:ext uri="{FF2B5EF4-FFF2-40B4-BE49-F238E27FC236}">
              <a16:creationId xmlns:a16="http://schemas.microsoft.com/office/drawing/2014/main" id="{00000000-0008-0000-0000-0000C6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871" name="Picture 3945" descr="Planet 1.1-a.jpg">
          <a:extLst>
            <a:ext uri="{FF2B5EF4-FFF2-40B4-BE49-F238E27FC236}">
              <a16:creationId xmlns:a16="http://schemas.microsoft.com/office/drawing/2014/main" id="{00000000-0008-0000-0000-0000C7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872" name="Picture 3946" descr="Planet 1.1-a.jpg">
          <a:extLst>
            <a:ext uri="{FF2B5EF4-FFF2-40B4-BE49-F238E27FC236}">
              <a16:creationId xmlns:a16="http://schemas.microsoft.com/office/drawing/2014/main" id="{00000000-0008-0000-0000-0000C8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873" name="Picture 3947" descr="Planet 1.1-a.jpg">
          <a:extLst>
            <a:ext uri="{FF2B5EF4-FFF2-40B4-BE49-F238E27FC236}">
              <a16:creationId xmlns:a16="http://schemas.microsoft.com/office/drawing/2014/main" id="{00000000-0008-0000-0000-0000C9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874" name="Picture 3948" descr="Planet 1.1-a.jpg">
          <a:extLst>
            <a:ext uri="{FF2B5EF4-FFF2-40B4-BE49-F238E27FC236}">
              <a16:creationId xmlns:a16="http://schemas.microsoft.com/office/drawing/2014/main" id="{00000000-0008-0000-0000-0000CA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875" name="Picture 3949" descr="Planet 1.1-a.jpg">
          <a:extLst>
            <a:ext uri="{FF2B5EF4-FFF2-40B4-BE49-F238E27FC236}">
              <a16:creationId xmlns:a16="http://schemas.microsoft.com/office/drawing/2014/main" id="{00000000-0008-0000-0000-0000CB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876" name="Picture 3950" descr="Planet 1.1-a.jpg">
          <a:extLst>
            <a:ext uri="{FF2B5EF4-FFF2-40B4-BE49-F238E27FC236}">
              <a16:creationId xmlns:a16="http://schemas.microsoft.com/office/drawing/2014/main" id="{00000000-0008-0000-0000-0000CC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877" name="Picture 3951" descr="Planet 1.1-a.jpg">
          <a:extLst>
            <a:ext uri="{FF2B5EF4-FFF2-40B4-BE49-F238E27FC236}">
              <a16:creationId xmlns:a16="http://schemas.microsoft.com/office/drawing/2014/main" id="{00000000-0008-0000-0000-0000CD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878" name="Picture 3952" descr="Planet 1.1-a.jpg">
          <a:extLst>
            <a:ext uri="{FF2B5EF4-FFF2-40B4-BE49-F238E27FC236}">
              <a16:creationId xmlns:a16="http://schemas.microsoft.com/office/drawing/2014/main" id="{00000000-0008-0000-0000-0000CE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879" name="Picture 3953" descr="Planet 1.1-a.jpg">
          <a:extLst>
            <a:ext uri="{FF2B5EF4-FFF2-40B4-BE49-F238E27FC236}">
              <a16:creationId xmlns:a16="http://schemas.microsoft.com/office/drawing/2014/main" id="{00000000-0008-0000-0000-0000CF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880" name="Picture 3954" descr="Planet 1.1-a.jpg">
          <a:extLst>
            <a:ext uri="{FF2B5EF4-FFF2-40B4-BE49-F238E27FC236}">
              <a16:creationId xmlns:a16="http://schemas.microsoft.com/office/drawing/2014/main" id="{00000000-0008-0000-0000-0000D0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881" name="Picture 3955" descr="Planet 1.1-a.jpg">
          <a:extLst>
            <a:ext uri="{FF2B5EF4-FFF2-40B4-BE49-F238E27FC236}">
              <a16:creationId xmlns:a16="http://schemas.microsoft.com/office/drawing/2014/main" id="{00000000-0008-0000-0000-0000D1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882" name="Picture 3956" descr="Planet 1.1-a.jpg">
          <a:extLst>
            <a:ext uri="{FF2B5EF4-FFF2-40B4-BE49-F238E27FC236}">
              <a16:creationId xmlns:a16="http://schemas.microsoft.com/office/drawing/2014/main" id="{00000000-0008-0000-0000-0000D2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883" name="Picture 3957" descr="Planet 1.1-a.jpg">
          <a:extLst>
            <a:ext uri="{FF2B5EF4-FFF2-40B4-BE49-F238E27FC236}">
              <a16:creationId xmlns:a16="http://schemas.microsoft.com/office/drawing/2014/main" id="{00000000-0008-0000-0000-0000D3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884" name="Picture 3958" descr="Planet 1.1-a.jpg">
          <a:extLst>
            <a:ext uri="{FF2B5EF4-FFF2-40B4-BE49-F238E27FC236}">
              <a16:creationId xmlns:a16="http://schemas.microsoft.com/office/drawing/2014/main" id="{00000000-0008-0000-0000-0000D4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885" name="Picture 3959" descr="Planet 1.1-a.jpg">
          <a:extLst>
            <a:ext uri="{FF2B5EF4-FFF2-40B4-BE49-F238E27FC236}">
              <a16:creationId xmlns:a16="http://schemas.microsoft.com/office/drawing/2014/main" id="{00000000-0008-0000-0000-0000D5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886" name="Picture 3960" descr="Planet 1.1-a.jpg">
          <a:extLst>
            <a:ext uri="{FF2B5EF4-FFF2-40B4-BE49-F238E27FC236}">
              <a16:creationId xmlns:a16="http://schemas.microsoft.com/office/drawing/2014/main" id="{00000000-0008-0000-0000-0000D6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887" name="Picture 3961" descr="Planet 1.1-a.jpg">
          <a:extLst>
            <a:ext uri="{FF2B5EF4-FFF2-40B4-BE49-F238E27FC236}">
              <a16:creationId xmlns:a16="http://schemas.microsoft.com/office/drawing/2014/main" id="{00000000-0008-0000-0000-0000D7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888" name="Picture 3962" descr="Planet 1.1-a.jpg">
          <a:extLst>
            <a:ext uri="{FF2B5EF4-FFF2-40B4-BE49-F238E27FC236}">
              <a16:creationId xmlns:a16="http://schemas.microsoft.com/office/drawing/2014/main" id="{00000000-0008-0000-0000-0000D8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889" name="Picture 3963" descr="Planet 1.1-a.jpg">
          <a:extLst>
            <a:ext uri="{FF2B5EF4-FFF2-40B4-BE49-F238E27FC236}">
              <a16:creationId xmlns:a16="http://schemas.microsoft.com/office/drawing/2014/main" id="{00000000-0008-0000-0000-0000D9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890" name="Picture 3964" descr="Planet 1.1-a.jpg">
          <a:extLst>
            <a:ext uri="{FF2B5EF4-FFF2-40B4-BE49-F238E27FC236}">
              <a16:creationId xmlns:a16="http://schemas.microsoft.com/office/drawing/2014/main" id="{00000000-0008-0000-0000-0000DA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891" name="Picture 3965" descr="Planet 1.1-a.jpg">
          <a:extLst>
            <a:ext uri="{FF2B5EF4-FFF2-40B4-BE49-F238E27FC236}">
              <a16:creationId xmlns:a16="http://schemas.microsoft.com/office/drawing/2014/main" id="{00000000-0008-0000-0000-0000DB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892" name="Picture 3966" descr="Planet 1.1-a.jpg">
          <a:extLst>
            <a:ext uri="{FF2B5EF4-FFF2-40B4-BE49-F238E27FC236}">
              <a16:creationId xmlns:a16="http://schemas.microsoft.com/office/drawing/2014/main" id="{00000000-0008-0000-0000-0000DC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893" name="Picture 3967" descr="Planet 1.1-a.jpg">
          <a:extLst>
            <a:ext uri="{FF2B5EF4-FFF2-40B4-BE49-F238E27FC236}">
              <a16:creationId xmlns:a16="http://schemas.microsoft.com/office/drawing/2014/main" id="{00000000-0008-0000-0000-0000DD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894" name="Picture 3968" descr="Planet 1.1-a.jpg">
          <a:extLst>
            <a:ext uri="{FF2B5EF4-FFF2-40B4-BE49-F238E27FC236}">
              <a16:creationId xmlns:a16="http://schemas.microsoft.com/office/drawing/2014/main" id="{00000000-0008-0000-0000-0000DE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895" name="Picture 3969" descr="Planet 1.1-a.jpg">
          <a:extLst>
            <a:ext uri="{FF2B5EF4-FFF2-40B4-BE49-F238E27FC236}">
              <a16:creationId xmlns:a16="http://schemas.microsoft.com/office/drawing/2014/main" id="{00000000-0008-0000-0000-0000DF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896" name="Picture 3970" descr="Planet 1.1-a.jpg">
          <a:extLst>
            <a:ext uri="{FF2B5EF4-FFF2-40B4-BE49-F238E27FC236}">
              <a16:creationId xmlns:a16="http://schemas.microsoft.com/office/drawing/2014/main" id="{00000000-0008-0000-0000-0000E0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897" name="Picture 3971" descr="Planet 1.1-a.jpg">
          <a:extLst>
            <a:ext uri="{FF2B5EF4-FFF2-40B4-BE49-F238E27FC236}">
              <a16:creationId xmlns:a16="http://schemas.microsoft.com/office/drawing/2014/main" id="{00000000-0008-0000-0000-0000E1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898" name="Picture 3972" descr="Planet 1.1-a.jpg">
          <a:extLst>
            <a:ext uri="{FF2B5EF4-FFF2-40B4-BE49-F238E27FC236}">
              <a16:creationId xmlns:a16="http://schemas.microsoft.com/office/drawing/2014/main" id="{00000000-0008-0000-0000-0000E2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899" name="Picture 3973" descr="Planet 1.1-a.jpg">
          <a:extLst>
            <a:ext uri="{FF2B5EF4-FFF2-40B4-BE49-F238E27FC236}">
              <a16:creationId xmlns:a16="http://schemas.microsoft.com/office/drawing/2014/main" id="{00000000-0008-0000-0000-0000E3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900" name="Picture 3974" descr="Planet 1.1-a.jpg">
          <a:extLst>
            <a:ext uri="{FF2B5EF4-FFF2-40B4-BE49-F238E27FC236}">
              <a16:creationId xmlns:a16="http://schemas.microsoft.com/office/drawing/2014/main" id="{00000000-0008-0000-0000-0000E4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901" name="Picture 3975" descr="Planet 1.1-a.jpg">
          <a:extLst>
            <a:ext uri="{FF2B5EF4-FFF2-40B4-BE49-F238E27FC236}">
              <a16:creationId xmlns:a16="http://schemas.microsoft.com/office/drawing/2014/main" id="{00000000-0008-0000-0000-0000E5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902" name="Picture 3976" descr="Planet 1.1-a.jpg">
          <a:extLst>
            <a:ext uri="{FF2B5EF4-FFF2-40B4-BE49-F238E27FC236}">
              <a16:creationId xmlns:a16="http://schemas.microsoft.com/office/drawing/2014/main" id="{00000000-0008-0000-0000-0000E6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903" name="Picture 3977" descr="Planet 1.1-a.jpg">
          <a:extLst>
            <a:ext uri="{FF2B5EF4-FFF2-40B4-BE49-F238E27FC236}">
              <a16:creationId xmlns:a16="http://schemas.microsoft.com/office/drawing/2014/main" id="{00000000-0008-0000-0000-0000E7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904" name="Picture 3978" descr="Planet 1.1-a.jpg">
          <a:extLst>
            <a:ext uri="{FF2B5EF4-FFF2-40B4-BE49-F238E27FC236}">
              <a16:creationId xmlns:a16="http://schemas.microsoft.com/office/drawing/2014/main" id="{00000000-0008-0000-0000-0000E8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905" name="Picture 3979" descr="Planet 1.1-a.jpg">
          <a:extLst>
            <a:ext uri="{FF2B5EF4-FFF2-40B4-BE49-F238E27FC236}">
              <a16:creationId xmlns:a16="http://schemas.microsoft.com/office/drawing/2014/main" id="{00000000-0008-0000-0000-0000E9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906" name="Picture 3980" descr="Planet 1.1-a.jpg">
          <a:extLst>
            <a:ext uri="{FF2B5EF4-FFF2-40B4-BE49-F238E27FC236}">
              <a16:creationId xmlns:a16="http://schemas.microsoft.com/office/drawing/2014/main" id="{00000000-0008-0000-0000-0000EA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907" name="Picture 3981" descr="Planet 1.1-a.jpg">
          <a:extLst>
            <a:ext uri="{FF2B5EF4-FFF2-40B4-BE49-F238E27FC236}">
              <a16:creationId xmlns:a16="http://schemas.microsoft.com/office/drawing/2014/main" id="{00000000-0008-0000-0000-0000EB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908" name="Picture 3982" descr="Planet 1.1-a.jpg">
          <a:extLst>
            <a:ext uri="{FF2B5EF4-FFF2-40B4-BE49-F238E27FC236}">
              <a16:creationId xmlns:a16="http://schemas.microsoft.com/office/drawing/2014/main" id="{00000000-0008-0000-0000-0000EC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909" name="Picture 3983" descr="Planet 1.1-a.jpg">
          <a:extLst>
            <a:ext uri="{FF2B5EF4-FFF2-40B4-BE49-F238E27FC236}">
              <a16:creationId xmlns:a16="http://schemas.microsoft.com/office/drawing/2014/main" id="{00000000-0008-0000-0000-0000ED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910" name="Picture 3984" descr="Planet 1.1-a.jpg">
          <a:extLst>
            <a:ext uri="{FF2B5EF4-FFF2-40B4-BE49-F238E27FC236}">
              <a16:creationId xmlns:a16="http://schemas.microsoft.com/office/drawing/2014/main" id="{00000000-0008-0000-0000-0000EE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911" name="Picture 3985" descr="Planet 1.1-a.jpg">
          <a:extLst>
            <a:ext uri="{FF2B5EF4-FFF2-40B4-BE49-F238E27FC236}">
              <a16:creationId xmlns:a16="http://schemas.microsoft.com/office/drawing/2014/main" id="{00000000-0008-0000-0000-0000EF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912" name="Picture 3986" descr="Planet 1.1-a.jpg">
          <a:extLst>
            <a:ext uri="{FF2B5EF4-FFF2-40B4-BE49-F238E27FC236}">
              <a16:creationId xmlns:a16="http://schemas.microsoft.com/office/drawing/2014/main" id="{00000000-0008-0000-0000-0000F0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913" name="Picture 3987" descr="Planet 1.1-a.jpg">
          <a:extLst>
            <a:ext uri="{FF2B5EF4-FFF2-40B4-BE49-F238E27FC236}">
              <a16:creationId xmlns:a16="http://schemas.microsoft.com/office/drawing/2014/main" id="{00000000-0008-0000-0000-0000F1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914" name="Picture 3988" descr="Planet 1.1-a.jpg">
          <a:extLst>
            <a:ext uri="{FF2B5EF4-FFF2-40B4-BE49-F238E27FC236}">
              <a16:creationId xmlns:a16="http://schemas.microsoft.com/office/drawing/2014/main" id="{00000000-0008-0000-0000-0000F2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915" name="Picture 3989" descr="Planet 1.1-a.jpg">
          <a:extLst>
            <a:ext uri="{FF2B5EF4-FFF2-40B4-BE49-F238E27FC236}">
              <a16:creationId xmlns:a16="http://schemas.microsoft.com/office/drawing/2014/main" id="{00000000-0008-0000-0000-0000F3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916" name="Picture 3990" descr="Planet 1.1-a.jpg">
          <a:extLst>
            <a:ext uri="{FF2B5EF4-FFF2-40B4-BE49-F238E27FC236}">
              <a16:creationId xmlns:a16="http://schemas.microsoft.com/office/drawing/2014/main" id="{00000000-0008-0000-0000-0000F4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917" name="Picture 3991" descr="Planet 1.1-a.jpg">
          <a:extLst>
            <a:ext uri="{FF2B5EF4-FFF2-40B4-BE49-F238E27FC236}">
              <a16:creationId xmlns:a16="http://schemas.microsoft.com/office/drawing/2014/main" id="{00000000-0008-0000-0000-0000F5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918" name="Picture 3992" descr="Planet 1.1-a.jpg">
          <a:extLst>
            <a:ext uri="{FF2B5EF4-FFF2-40B4-BE49-F238E27FC236}">
              <a16:creationId xmlns:a16="http://schemas.microsoft.com/office/drawing/2014/main" id="{00000000-0008-0000-0000-0000F6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919" name="Picture 3993" descr="Planet 1.1-a.jpg">
          <a:extLst>
            <a:ext uri="{FF2B5EF4-FFF2-40B4-BE49-F238E27FC236}">
              <a16:creationId xmlns:a16="http://schemas.microsoft.com/office/drawing/2014/main" id="{00000000-0008-0000-0000-0000F7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920" name="Picture 3994" descr="Planet 1.1-a.jpg">
          <a:extLst>
            <a:ext uri="{FF2B5EF4-FFF2-40B4-BE49-F238E27FC236}">
              <a16:creationId xmlns:a16="http://schemas.microsoft.com/office/drawing/2014/main" id="{00000000-0008-0000-0000-0000F8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921" name="Picture 3995" descr="Planet 1.1-a.jpg">
          <a:extLst>
            <a:ext uri="{FF2B5EF4-FFF2-40B4-BE49-F238E27FC236}">
              <a16:creationId xmlns:a16="http://schemas.microsoft.com/office/drawing/2014/main" id="{00000000-0008-0000-0000-0000F9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922" name="Picture 3996" descr="Planet 1.1-a.jpg">
          <a:extLst>
            <a:ext uri="{FF2B5EF4-FFF2-40B4-BE49-F238E27FC236}">
              <a16:creationId xmlns:a16="http://schemas.microsoft.com/office/drawing/2014/main" id="{00000000-0008-0000-0000-0000FA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923" name="Picture 3997" descr="Planet 1.1-a.jpg">
          <a:extLst>
            <a:ext uri="{FF2B5EF4-FFF2-40B4-BE49-F238E27FC236}">
              <a16:creationId xmlns:a16="http://schemas.microsoft.com/office/drawing/2014/main" id="{00000000-0008-0000-0000-0000FB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924" name="Picture 3998" descr="Planet 1.1-a.jpg">
          <a:extLst>
            <a:ext uri="{FF2B5EF4-FFF2-40B4-BE49-F238E27FC236}">
              <a16:creationId xmlns:a16="http://schemas.microsoft.com/office/drawing/2014/main" id="{00000000-0008-0000-0000-0000FC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925" name="Picture 3999" descr="Planet 1.1-a.jpg">
          <a:extLst>
            <a:ext uri="{FF2B5EF4-FFF2-40B4-BE49-F238E27FC236}">
              <a16:creationId xmlns:a16="http://schemas.microsoft.com/office/drawing/2014/main" id="{00000000-0008-0000-0000-0000FD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926" name="Picture 4000" descr="Planet 1.1-a.jpg">
          <a:extLst>
            <a:ext uri="{FF2B5EF4-FFF2-40B4-BE49-F238E27FC236}">
              <a16:creationId xmlns:a16="http://schemas.microsoft.com/office/drawing/2014/main" id="{00000000-0008-0000-0000-0000FE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927" name="Picture 4001" descr="Planet 1.1-a.jpg">
          <a:extLst>
            <a:ext uri="{FF2B5EF4-FFF2-40B4-BE49-F238E27FC236}">
              <a16:creationId xmlns:a16="http://schemas.microsoft.com/office/drawing/2014/main" id="{00000000-0008-0000-0000-0000FF64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928" name="Picture 4002" descr="Planet 1.1-a.jpg">
          <a:extLst>
            <a:ext uri="{FF2B5EF4-FFF2-40B4-BE49-F238E27FC236}">
              <a16:creationId xmlns:a16="http://schemas.microsoft.com/office/drawing/2014/main" id="{00000000-0008-0000-0000-00000065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929" name="Picture 4003" descr="Planet 1.1-a.jpg">
          <a:extLst>
            <a:ext uri="{FF2B5EF4-FFF2-40B4-BE49-F238E27FC236}">
              <a16:creationId xmlns:a16="http://schemas.microsoft.com/office/drawing/2014/main" id="{00000000-0008-0000-0000-00000165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930" name="Picture 4004" descr="Planet 1.1-a.jpg">
          <a:extLst>
            <a:ext uri="{FF2B5EF4-FFF2-40B4-BE49-F238E27FC236}">
              <a16:creationId xmlns:a16="http://schemas.microsoft.com/office/drawing/2014/main" id="{00000000-0008-0000-0000-00000265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931" name="Picture 4005" descr="Planet 1.1-a.jpg">
          <a:extLst>
            <a:ext uri="{FF2B5EF4-FFF2-40B4-BE49-F238E27FC236}">
              <a16:creationId xmlns:a16="http://schemas.microsoft.com/office/drawing/2014/main" id="{00000000-0008-0000-0000-00000365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932" name="Picture 4006" descr="Planet 1.1-a.jpg">
          <a:extLst>
            <a:ext uri="{FF2B5EF4-FFF2-40B4-BE49-F238E27FC236}">
              <a16:creationId xmlns:a16="http://schemas.microsoft.com/office/drawing/2014/main" id="{00000000-0008-0000-0000-00000465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933" name="Picture 4007" descr="Planet 1.1-a.jpg">
          <a:extLst>
            <a:ext uri="{FF2B5EF4-FFF2-40B4-BE49-F238E27FC236}">
              <a16:creationId xmlns:a16="http://schemas.microsoft.com/office/drawing/2014/main" id="{00000000-0008-0000-0000-00000565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934" name="Picture 4008" descr="Planet 1.1-a.jpg">
          <a:extLst>
            <a:ext uri="{FF2B5EF4-FFF2-40B4-BE49-F238E27FC236}">
              <a16:creationId xmlns:a16="http://schemas.microsoft.com/office/drawing/2014/main" id="{00000000-0008-0000-0000-00000665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935" name="Picture 4009" descr="Planet 1.1-a.jpg">
          <a:extLst>
            <a:ext uri="{FF2B5EF4-FFF2-40B4-BE49-F238E27FC236}">
              <a16:creationId xmlns:a16="http://schemas.microsoft.com/office/drawing/2014/main" id="{00000000-0008-0000-0000-00000765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936" name="Picture 4010" descr="Planet 1.1-a.jpg">
          <a:extLst>
            <a:ext uri="{FF2B5EF4-FFF2-40B4-BE49-F238E27FC236}">
              <a16:creationId xmlns:a16="http://schemas.microsoft.com/office/drawing/2014/main" id="{00000000-0008-0000-0000-00000865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937" name="Picture 4011" descr="Planet 1.1-a.jpg">
          <a:extLst>
            <a:ext uri="{FF2B5EF4-FFF2-40B4-BE49-F238E27FC236}">
              <a16:creationId xmlns:a16="http://schemas.microsoft.com/office/drawing/2014/main" id="{00000000-0008-0000-0000-00000965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938" name="Picture 4012" descr="Planet 1.1-a.jpg">
          <a:extLst>
            <a:ext uri="{FF2B5EF4-FFF2-40B4-BE49-F238E27FC236}">
              <a16:creationId xmlns:a16="http://schemas.microsoft.com/office/drawing/2014/main" id="{00000000-0008-0000-0000-00000A65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939" name="Picture 4013" descr="Planet 1.1-a.jpg">
          <a:extLst>
            <a:ext uri="{FF2B5EF4-FFF2-40B4-BE49-F238E27FC236}">
              <a16:creationId xmlns:a16="http://schemas.microsoft.com/office/drawing/2014/main" id="{00000000-0008-0000-0000-00000B65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940" name="Picture 4014" descr="Planet 1.1-a.jpg">
          <a:extLst>
            <a:ext uri="{FF2B5EF4-FFF2-40B4-BE49-F238E27FC236}">
              <a16:creationId xmlns:a16="http://schemas.microsoft.com/office/drawing/2014/main" id="{00000000-0008-0000-0000-00000C65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941" name="Picture 4015" descr="Planet 1.1-a.jpg">
          <a:extLst>
            <a:ext uri="{FF2B5EF4-FFF2-40B4-BE49-F238E27FC236}">
              <a16:creationId xmlns:a16="http://schemas.microsoft.com/office/drawing/2014/main" id="{00000000-0008-0000-0000-00000D65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942" name="Picture 4016" descr="Planet 1.1-a.jpg">
          <a:extLst>
            <a:ext uri="{FF2B5EF4-FFF2-40B4-BE49-F238E27FC236}">
              <a16:creationId xmlns:a16="http://schemas.microsoft.com/office/drawing/2014/main" id="{00000000-0008-0000-0000-00000E65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943" name="Picture 4017" descr="Planet 1.1-a.jpg">
          <a:extLst>
            <a:ext uri="{FF2B5EF4-FFF2-40B4-BE49-F238E27FC236}">
              <a16:creationId xmlns:a16="http://schemas.microsoft.com/office/drawing/2014/main" id="{00000000-0008-0000-0000-00000F65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944" name="Picture 4018" descr="Planet 1.1-a.jpg">
          <a:extLst>
            <a:ext uri="{FF2B5EF4-FFF2-40B4-BE49-F238E27FC236}">
              <a16:creationId xmlns:a16="http://schemas.microsoft.com/office/drawing/2014/main" id="{00000000-0008-0000-0000-00001065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945" name="Picture 4019" descr="Planet 1.1-a.jpg">
          <a:extLst>
            <a:ext uri="{FF2B5EF4-FFF2-40B4-BE49-F238E27FC236}">
              <a16:creationId xmlns:a16="http://schemas.microsoft.com/office/drawing/2014/main" id="{00000000-0008-0000-0000-00001165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946" name="Picture 4020" descr="Planet 1.1-a.jpg">
          <a:extLst>
            <a:ext uri="{FF2B5EF4-FFF2-40B4-BE49-F238E27FC236}">
              <a16:creationId xmlns:a16="http://schemas.microsoft.com/office/drawing/2014/main" id="{00000000-0008-0000-0000-00001265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947" name="Picture 4021" descr="Planet 1.1-a.jpg">
          <a:extLst>
            <a:ext uri="{FF2B5EF4-FFF2-40B4-BE49-F238E27FC236}">
              <a16:creationId xmlns:a16="http://schemas.microsoft.com/office/drawing/2014/main" id="{00000000-0008-0000-0000-00001365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948" name="Picture 4022" descr="Planet 1.1-a.jpg">
          <a:extLst>
            <a:ext uri="{FF2B5EF4-FFF2-40B4-BE49-F238E27FC236}">
              <a16:creationId xmlns:a16="http://schemas.microsoft.com/office/drawing/2014/main" id="{00000000-0008-0000-0000-00001465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949" name="Picture 4023" descr="Planet 1.1-a.jpg">
          <a:extLst>
            <a:ext uri="{FF2B5EF4-FFF2-40B4-BE49-F238E27FC236}">
              <a16:creationId xmlns:a16="http://schemas.microsoft.com/office/drawing/2014/main" id="{00000000-0008-0000-0000-00001565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950" name="Picture 4024" descr="Planet 1.1-a.jpg">
          <a:extLst>
            <a:ext uri="{FF2B5EF4-FFF2-40B4-BE49-F238E27FC236}">
              <a16:creationId xmlns:a16="http://schemas.microsoft.com/office/drawing/2014/main" id="{00000000-0008-0000-0000-00001665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951" name="Picture 4025" descr="Planet 1.1-a.jpg">
          <a:extLst>
            <a:ext uri="{FF2B5EF4-FFF2-40B4-BE49-F238E27FC236}">
              <a16:creationId xmlns:a16="http://schemas.microsoft.com/office/drawing/2014/main" id="{00000000-0008-0000-0000-00001765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952" name="Picture 4026" descr="Planet 1.1-a.jpg">
          <a:extLst>
            <a:ext uri="{FF2B5EF4-FFF2-40B4-BE49-F238E27FC236}">
              <a16:creationId xmlns:a16="http://schemas.microsoft.com/office/drawing/2014/main" id="{00000000-0008-0000-0000-00001865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953" name="Picture 4027" descr="Planet 1.1-a.jpg">
          <a:extLst>
            <a:ext uri="{FF2B5EF4-FFF2-40B4-BE49-F238E27FC236}">
              <a16:creationId xmlns:a16="http://schemas.microsoft.com/office/drawing/2014/main" id="{00000000-0008-0000-0000-00001965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954" name="Picture 4028" descr="Planet 1.1-a.jpg">
          <a:extLst>
            <a:ext uri="{FF2B5EF4-FFF2-40B4-BE49-F238E27FC236}">
              <a16:creationId xmlns:a16="http://schemas.microsoft.com/office/drawing/2014/main" id="{00000000-0008-0000-0000-00001A65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955" name="Picture 4029" descr="Planet 1.1-a.jpg">
          <a:extLst>
            <a:ext uri="{FF2B5EF4-FFF2-40B4-BE49-F238E27FC236}">
              <a16:creationId xmlns:a16="http://schemas.microsoft.com/office/drawing/2014/main" id="{00000000-0008-0000-0000-00001B65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956" name="Picture 4030" descr="Planet 1.1-a.jpg">
          <a:extLst>
            <a:ext uri="{FF2B5EF4-FFF2-40B4-BE49-F238E27FC236}">
              <a16:creationId xmlns:a16="http://schemas.microsoft.com/office/drawing/2014/main" id="{00000000-0008-0000-0000-00001C65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957" name="Picture 4031" descr="Planet 1.1-a.jpg">
          <a:extLst>
            <a:ext uri="{FF2B5EF4-FFF2-40B4-BE49-F238E27FC236}">
              <a16:creationId xmlns:a16="http://schemas.microsoft.com/office/drawing/2014/main" id="{00000000-0008-0000-0000-00001D65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958" name="Picture 4032" descr="Planet 1.1-a.jpg">
          <a:extLst>
            <a:ext uri="{FF2B5EF4-FFF2-40B4-BE49-F238E27FC236}">
              <a16:creationId xmlns:a16="http://schemas.microsoft.com/office/drawing/2014/main" id="{00000000-0008-0000-0000-00001E65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959" name="Picture 4033" descr="Planet 1.1-a.jpg">
          <a:extLst>
            <a:ext uri="{FF2B5EF4-FFF2-40B4-BE49-F238E27FC236}">
              <a16:creationId xmlns:a16="http://schemas.microsoft.com/office/drawing/2014/main" id="{00000000-0008-0000-0000-00001F65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960" name="Picture 4034" descr="Planet 1.1-a.jpg">
          <a:extLst>
            <a:ext uri="{FF2B5EF4-FFF2-40B4-BE49-F238E27FC236}">
              <a16:creationId xmlns:a16="http://schemas.microsoft.com/office/drawing/2014/main" id="{00000000-0008-0000-0000-00002065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961" name="Picture 4035" descr="Planet 1.1-a.jpg">
          <a:extLst>
            <a:ext uri="{FF2B5EF4-FFF2-40B4-BE49-F238E27FC236}">
              <a16:creationId xmlns:a16="http://schemas.microsoft.com/office/drawing/2014/main" id="{00000000-0008-0000-0000-00002165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962" name="Picture 4036" descr="Planet 1.1-a.jpg">
          <a:extLst>
            <a:ext uri="{FF2B5EF4-FFF2-40B4-BE49-F238E27FC236}">
              <a16:creationId xmlns:a16="http://schemas.microsoft.com/office/drawing/2014/main" id="{00000000-0008-0000-0000-00002265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963" name="Picture 4037" descr="Planet 1.1-a.jpg">
          <a:extLst>
            <a:ext uri="{FF2B5EF4-FFF2-40B4-BE49-F238E27FC236}">
              <a16:creationId xmlns:a16="http://schemas.microsoft.com/office/drawing/2014/main" id="{00000000-0008-0000-0000-00002365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964" name="Picture 4038" descr="Planet 1.1-a.jpg">
          <a:extLst>
            <a:ext uri="{FF2B5EF4-FFF2-40B4-BE49-F238E27FC236}">
              <a16:creationId xmlns:a16="http://schemas.microsoft.com/office/drawing/2014/main" id="{00000000-0008-0000-0000-00002465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965" name="Picture 4039" descr="Planet 1.1-a.jpg">
          <a:extLst>
            <a:ext uri="{FF2B5EF4-FFF2-40B4-BE49-F238E27FC236}">
              <a16:creationId xmlns:a16="http://schemas.microsoft.com/office/drawing/2014/main" id="{00000000-0008-0000-0000-00002565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966" name="Picture 4040" descr="Planet 1.1-a.jpg">
          <a:extLst>
            <a:ext uri="{FF2B5EF4-FFF2-40B4-BE49-F238E27FC236}">
              <a16:creationId xmlns:a16="http://schemas.microsoft.com/office/drawing/2014/main" id="{00000000-0008-0000-0000-00002665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967" name="Picture 4041" descr="Planet 1.1-a.jpg">
          <a:extLst>
            <a:ext uri="{FF2B5EF4-FFF2-40B4-BE49-F238E27FC236}">
              <a16:creationId xmlns:a16="http://schemas.microsoft.com/office/drawing/2014/main" id="{00000000-0008-0000-0000-00002765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968" name="Picture 4042" descr="Planet 1.1-a.jpg">
          <a:extLst>
            <a:ext uri="{FF2B5EF4-FFF2-40B4-BE49-F238E27FC236}">
              <a16:creationId xmlns:a16="http://schemas.microsoft.com/office/drawing/2014/main" id="{00000000-0008-0000-0000-00002865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969" name="Picture 4043" descr="Planet 1.1-a.jpg">
          <a:extLst>
            <a:ext uri="{FF2B5EF4-FFF2-40B4-BE49-F238E27FC236}">
              <a16:creationId xmlns:a16="http://schemas.microsoft.com/office/drawing/2014/main" id="{00000000-0008-0000-0000-00002965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970" name="Picture 4044" descr="Planet 1.1-a.jpg">
          <a:extLst>
            <a:ext uri="{FF2B5EF4-FFF2-40B4-BE49-F238E27FC236}">
              <a16:creationId xmlns:a16="http://schemas.microsoft.com/office/drawing/2014/main" id="{00000000-0008-0000-0000-00002A65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971" name="Picture 4045" descr="Planet 1.1-a.jpg">
          <a:extLst>
            <a:ext uri="{FF2B5EF4-FFF2-40B4-BE49-F238E27FC236}">
              <a16:creationId xmlns:a16="http://schemas.microsoft.com/office/drawing/2014/main" id="{00000000-0008-0000-0000-00002B65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972" name="Picture 4046" descr="Planet 1.1-a.jpg">
          <a:extLst>
            <a:ext uri="{FF2B5EF4-FFF2-40B4-BE49-F238E27FC236}">
              <a16:creationId xmlns:a16="http://schemas.microsoft.com/office/drawing/2014/main" id="{00000000-0008-0000-0000-00002C65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973" name="Picture 4047" descr="Planet 1.1-a.jpg">
          <a:extLst>
            <a:ext uri="{FF2B5EF4-FFF2-40B4-BE49-F238E27FC236}">
              <a16:creationId xmlns:a16="http://schemas.microsoft.com/office/drawing/2014/main" id="{00000000-0008-0000-0000-00002D65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974" name="Picture 4048" descr="Planet 1.1-a.jpg">
          <a:extLst>
            <a:ext uri="{FF2B5EF4-FFF2-40B4-BE49-F238E27FC236}">
              <a16:creationId xmlns:a16="http://schemas.microsoft.com/office/drawing/2014/main" id="{00000000-0008-0000-0000-00002E65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975" name="Picture 4049" descr="Planet 1.1-a.jpg">
          <a:extLst>
            <a:ext uri="{FF2B5EF4-FFF2-40B4-BE49-F238E27FC236}">
              <a16:creationId xmlns:a16="http://schemas.microsoft.com/office/drawing/2014/main" id="{00000000-0008-0000-0000-00002F65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976" name="Picture 4050" descr="Planet 1.1-a.jpg">
          <a:extLst>
            <a:ext uri="{FF2B5EF4-FFF2-40B4-BE49-F238E27FC236}">
              <a16:creationId xmlns:a16="http://schemas.microsoft.com/office/drawing/2014/main" id="{00000000-0008-0000-0000-00003065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977" name="Picture 4051" descr="Planet 1.1-a.jpg">
          <a:extLst>
            <a:ext uri="{FF2B5EF4-FFF2-40B4-BE49-F238E27FC236}">
              <a16:creationId xmlns:a16="http://schemas.microsoft.com/office/drawing/2014/main" id="{00000000-0008-0000-0000-00003165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978" name="Picture 4052" descr="Planet 1.1-a.jpg">
          <a:extLst>
            <a:ext uri="{FF2B5EF4-FFF2-40B4-BE49-F238E27FC236}">
              <a16:creationId xmlns:a16="http://schemas.microsoft.com/office/drawing/2014/main" id="{00000000-0008-0000-0000-00003265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979" name="Picture 4053" descr="Planet 1.1-a.jpg">
          <a:extLst>
            <a:ext uri="{FF2B5EF4-FFF2-40B4-BE49-F238E27FC236}">
              <a16:creationId xmlns:a16="http://schemas.microsoft.com/office/drawing/2014/main" id="{00000000-0008-0000-0000-00003365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980" name="Picture 4054" descr="Planet 1.1-a.jpg">
          <a:extLst>
            <a:ext uri="{FF2B5EF4-FFF2-40B4-BE49-F238E27FC236}">
              <a16:creationId xmlns:a16="http://schemas.microsoft.com/office/drawing/2014/main" id="{00000000-0008-0000-0000-00003465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981" name="Picture 4055" descr="Planet 1.1-a.jpg">
          <a:extLst>
            <a:ext uri="{FF2B5EF4-FFF2-40B4-BE49-F238E27FC236}">
              <a16:creationId xmlns:a16="http://schemas.microsoft.com/office/drawing/2014/main" id="{00000000-0008-0000-0000-00003565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982" name="Picture 4056" descr="Planet 1.1-a.jpg">
          <a:extLst>
            <a:ext uri="{FF2B5EF4-FFF2-40B4-BE49-F238E27FC236}">
              <a16:creationId xmlns:a16="http://schemas.microsoft.com/office/drawing/2014/main" id="{00000000-0008-0000-0000-00003665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983" name="Picture 4057" descr="Planet 1.1-a.jpg">
          <a:extLst>
            <a:ext uri="{FF2B5EF4-FFF2-40B4-BE49-F238E27FC236}">
              <a16:creationId xmlns:a16="http://schemas.microsoft.com/office/drawing/2014/main" id="{00000000-0008-0000-0000-00003765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984" name="Picture 4058" descr="Planet 1.1-a.jpg">
          <a:extLst>
            <a:ext uri="{FF2B5EF4-FFF2-40B4-BE49-F238E27FC236}">
              <a16:creationId xmlns:a16="http://schemas.microsoft.com/office/drawing/2014/main" id="{00000000-0008-0000-0000-00003865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985" name="Picture 4059" descr="Planet 1.1-a.jpg">
          <a:extLst>
            <a:ext uri="{FF2B5EF4-FFF2-40B4-BE49-F238E27FC236}">
              <a16:creationId xmlns:a16="http://schemas.microsoft.com/office/drawing/2014/main" id="{00000000-0008-0000-0000-00003965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986" name="Picture 4060" descr="Planet 1.1-a.jpg">
          <a:extLst>
            <a:ext uri="{FF2B5EF4-FFF2-40B4-BE49-F238E27FC236}">
              <a16:creationId xmlns:a16="http://schemas.microsoft.com/office/drawing/2014/main" id="{00000000-0008-0000-0000-00003A65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987" name="Picture 4061" descr="Planet 1.1-a.jpg">
          <a:extLst>
            <a:ext uri="{FF2B5EF4-FFF2-40B4-BE49-F238E27FC236}">
              <a16:creationId xmlns:a16="http://schemas.microsoft.com/office/drawing/2014/main" id="{00000000-0008-0000-0000-00003B65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988" name="Picture 4062" descr="Planet 1.1-a.jpg">
          <a:extLst>
            <a:ext uri="{FF2B5EF4-FFF2-40B4-BE49-F238E27FC236}">
              <a16:creationId xmlns:a16="http://schemas.microsoft.com/office/drawing/2014/main" id="{00000000-0008-0000-0000-00003C65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989" name="Picture 4063" descr="Planet 1.1-a.jpg">
          <a:extLst>
            <a:ext uri="{FF2B5EF4-FFF2-40B4-BE49-F238E27FC236}">
              <a16:creationId xmlns:a16="http://schemas.microsoft.com/office/drawing/2014/main" id="{00000000-0008-0000-0000-00003D65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990" name="Picture 4064" descr="Planet 1.1-a.jpg">
          <a:extLst>
            <a:ext uri="{FF2B5EF4-FFF2-40B4-BE49-F238E27FC236}">
              <a16:creationId xmlns:a16="http://schemas.microsoft.com/office/drawing/2014/main" id="{00000000-0008-0000-0000-00003E65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991" name="Picture 4065" descr="Planet 1.1-a.jpg">
          <a:extLst>
            <a:ext uri="{FF2B5EF4-FFF2-40B4-BE49-F238E27FC236}">
              <a16:creationId xmlns:a16="http://schemas.microsoft.com/office/drawing/2014/main" id="{00000000-0008-0000-0000-00003F65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992" name="Picture 4066" descr="Planet 1.1-a.jpg">
          <a:extLst>
            <a:ext uri="{FF2B5EF4-FFF2-40B4-BE49-F238E27FC236}">
              <a16:creationId xmlns:a16="http://schemas.microsoft.com/office/drawing/2014/main" id="{00000000-0008-0000-0000-00004065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993" name="Picture 4067" descr="Planet 1.1-a.jpg">
          <a:extLst>
            <a:ext uri="{FF2B5EF4-FFF2-40B4-BE49-F238E27FC236}">
              <a16:creationId xmlns:a16="http://schemas.microsoft.com/office/drawing/2014/main" id="{00000000-0008-0000-0000-00004165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994" name="Picture 4068" descr="Planet 1.1-a.jpg">
          <a:extLst>
            <a:ext uri="{FF2B5EF4-FFF2-40B4-BE49-F238E27FC236}">
              <a16:creationId xmlns:a16="http://schemas.microsoft.com/office/drawing/2014/main" id="{00000000-0008-0000-0000-00004265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995" name="Picture 4069" descr="Planet 1.1-a.jpg">
          <a:extLst>
            <a:ext uri="{FF2B5EF4-FFF2-40B4-BE49-F238E27FC236}">
              <a16:creationId xmlns:a16="http://schemas.microsoft.com/office/drawing/2014/main" id="{00000000-0008-0000-0000-00004365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996" name="Picture 4070" descr="Planet 1.1-a.jpg">
          <a:extLst>
            <a:ext uri="{FF2B5EF4-FFF2-40B4-BE49-F238E27FC236}">
              <a16:creationId xmlns:a16="http://schemas.microsoft.com/office/drawing/2014/main" id="{00000000-0008-0000-0000-00004465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997" name="Picture 4071" descr="Planet 1.1-a.jpg">
          <a:extLst>
            <a:ext uri="{FF2B5EF4-FFF2-40B4-BE49-F238E27FC236}">
              <a16:creationId xmlns:a16="http://schemas.microsoft.com/office/drawing/2014/main" id="{00000000-0008-0000-0000-00004565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998" name="Picture 4072" descr="Planet 1.1-a.jpg">
          <a:extLst>
            <a:ext uri="{FF2B5EF4-FFF2-40B4-BE49-F238E27FC236}">
              <a16:creationId xmlns:a16="http://schemas.microsoft.com/office/drawing/2014/main" id="{00000000-0008-0000-0000-00004665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6999" name="Picture 4073" descr="Planet 1.1-a.jpg">
          <a:extLst>
            <a:ext uri="{FF2B5EF4-FFF2-40B4-BE49-F238E27FC236}">
              <a16:creationId xmlns:a16="http://schemas.microsoft.com/office/drawing/2014/main" id="{00000000-0008-0000-0000-00004765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7000" name="Picture 4074" descr="Planet 1.1-a.jpg">
          <a:extLst>
            <a:ext uri="{FF2B5EF4-FFF2-40B4-BE49-F238E27FC236}">
              <a16:creationId xmlns:a16="http://schemas.microsoft.com/office/drawing/2014/main" id="{00000000-0008-0000-0000-00004865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7001" name="Picture 4075" descr="Planet 1.1-a.jpg">
          <a:extLst>
            <a:ext uri="{FF2B5EF4-FFF2-40B4-BE49-F238E27FC236}">
              <a16:creationId xmlns:a16="http://schemas.microsoft.com/office/drawing/2014/main" id="{00000000-0008-0000-0000-00004965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7002" name="Picture 4076" descr="Planet 1.1-a.jpg">
          <a:extLst>
            <a:ext uri="{FF2B5EF4-FFF2-40B4-BE49-F238E27FC236}">
              <a16:creationId xmlns:a16="http://schemas.microsoft.com/office/drawing/2014/main" id="{00000000-0008-0000-0000-00004A65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7003" name="Picture 4077" descr="Planet 1.1-a.jpg">
          <a:extLst>
            <a:ext uri="{FF2B5EF4-FFF2-40B4-BE49-F238E27FC236}">
              <a16:creationId xmlns:a16="http://schemas.microsoft.com/office/drawing/2014/main" id="{00000000-0008-0000-0000-00004B65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7004" name="Picture 4078" descr="Planet 1.1-a.jpg">
          <a:extLst>
            <a:ext uri="{FF2B5EF4-FFF2-40B4-BE49-F238E27FC236}">
              <a16:creationId xmlns:a16="http://schemas.microsoft.com/office/drawing/2014/main" id="{00000000-0008-0000-0000-00004C65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7005" name="Picture 4079" descr="Planet 1.1-a.jpg">
          <a:extLst>
            <a:ext uri="{FF2B5EF4-FFF2-40B4-BE49-F238E27FC236}">
              <a16:creationId xmlns:a16="http://schemas.microsoft.com/office/drawing/2014/main" id="{00000000-0008-0000-0000-00004D65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7006" name="Picture 4080" descr="Planet 1.1-a.jpg">
          <a:extLst>
            <a:ext uri="{FF2B5EF4-FFF2-40B4-BE49-F238E27FC236}">
              <a16:creationId xmlns:a16="http://schemas.microsoft.com/office/drawing/2014/main" id="{00000000-0008-0000-0000-00004E65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7007" name="Picture 4081" descr="Planet 1.1-a.jpg">
          <a:extLst>
            <a:ext uri="{FF2B5EF4-FFF2-40B4-BE49-F238E27FC236}">
              <a16:creationId xmlns:a16="http://schemas.microsoft.com/office/drawing/2014/main" id="{00000000-0008-0000-0000-00004F65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7008" name="Picture 4082" descr="Planet 1.1-a.jpg">
          <a:extLst>
            <a:ext uri="{FF2B5EF4-FFF2-40B4-BE49-F238E27FC236}">
              <a16:creationId xmlns:a16="http://schemas.microsoft.com/office/drawing/2014/main" id="{00000000-0008-0000-0000-00005065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7009" name="Picture 4083" descr="Planet 1.1-a.jpg">
          <a:extLst>
            <a:ext uri="{FF2B5EF4-FFF2-40B4-BE49-F238E27FC236}">
              <a16:creationId xmlns:a16="http://schemas.microsoft.com/office/drawing/2014/main" id="{00000000-0008-0000-0000-00005165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7010" name="Picture 4084" descr="Planet 1.1-a.jpg">
          <a:extLst>
            <a:ext uri="{FF2B5EF4-FFF2-40B4-BE49-F238E27FC236}">
              <a16:creationId xmlns:a16="http://schemas.microsoft.com/office/drawing/2014/main" id="{00000000-0008-0000-0000-00005265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7011" name="Picture 4085" descr="Planet 1.1-a.jpg">
          <a:extLst>
            <a:ext uri="{FF2B5EF4-FFF2-40B4-BE49-F238E27FC236}">
              <a16:creationId xmlns:a16="http://schemas.microsoft.com/office/drawing/2014/main" id="{00000000-0008-0000-0000-00005365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7012" name="Picture 4086" descr="Planet 1.1-a.jpg">
          <a:extLst>
            <a:ext uri="{FF2B5EF4-FFF2-40B4-BE49-F238E27FC236}">
              <a16:creationId xmlns:a16="http://schemas.microsoft.com/office/drawing/2014/main" id="{00000000-0008-0000-0000-00005465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7013" name="Picture 4087" descr="Planet 1.1-a.jpg">
          <a:extLst>
            <a:ext uri="{FF2B5EF4-FFF2-40B4-BE49-F238E27FC236}">
              <a16:creationId xmlns:a16="http://schemas.microsoft.com/office/drawing/2014/main" id="{00000000-0008-0000-0000-00005565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7014" name="Picture 4088" descr="Planet 1.1-a.jpg">
          <a:extLst>
            <a:ext uri="{FF2B5EF4-FFF2-40B4-BE49-F238E27FC236}">
              <a16:creationId xmlns:a16="http://schemas.microsoft.com/office/drawing/2014/main" id="{00000000-0008-0000-0000-00005665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7015" name="Picture 4089" descr="Planet 1.1-a.jpg">
          <a:extLst>
            <a:ext uri="{FF2B5EF4-FFF2-40B4-BE49-F238E27FC236}">
              <a16:creationId xmlns:a16="http://schemas.microsoft.com/office/drawing/2014/main" id="{00000000-0008-0000-0000-00005765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7016" name="Picture 4090" descr="Planet 1.1-a.jpg">
          <a:extLst>
            <a:ext uri="{FF2B5EF4-FFF2-40B4-BE49-F238E27FC236}">
              <a16:creationId xmlns:a16="http://schemas.microsoft.com/office/drawing/2014/main" id="{00000000-0008-0000-0000-00005865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7017" name="Picture 4091" descr="Planet 1.1-a.jpg">
          <a:extLst>
            <a:ext uri="{FF2B5EF4-FFF2-40B4-BE49-F238E27FC236}">
              <a16:creationId xmlns:a16="http://schemas.microsoft.com/office/drawing/2014/main" id="{00000000-0008-0000-0000-00005965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7018" name="Picture 4092" descr="Planet 1.1-a.jpg">
          <a:extLst>
            <a:ext uri="{FF2B5EF4-FFF2-40B4-BE49-F238E27FC236}">
              <a16:creationId xmlns:a16="http://schemas.microsoft.com/office/drawing/2014/main" id="{00000000-0008-0000-0000-00005A65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7019" name="Picture 4093" descr="Planet 1.1-a.jpg">
          <a:extLst>
            <a:ext uri="{FF2B5EF4-FFF2-40B4-BE49-F238E27FC236}">
              <a16:creationId xmlns:a16="http://schemas.microsoft.com/office/drawing/2014/main" id="{00000000-0008-0000-0000-00005B65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7020" name="Picture 4094" descr="Planet 1.1-a.jpg">
          <a:extLst>
            <a:ext uri="{FF2B5EF4-FFF2-40B4-BE49-F238E27FC236}">
              <a16:creationId xmlns:a16="http://schemas.microsoft.com/office/drawing/2014/main" id="{00000000-0008-0000-0000-00005C65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7021" name="Picture 4095" descr="Planet 1.1-a.jpg">
          <a:extLst>
            <a:ext uri="{FF2B5EF4-FFF2-40B4-BE49-F238E27FC236}">
              <a16:creationId xmlns:a16="http://schemas.microsoft.com/office/drawing/2014/main" id="{00000000-0008-0000-0000-00005D65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7022" name="Picture 4096" descr="Planet 1.1-a.jpg">
          <a:extLst>
            <a:ext uri="{FF2B5EF4-FFF2-40B4-BE49-F238E27FC236}">
              <a16:creationId xmlns:a16="http://schemas.microsoft.com/office/drawing/2014/main" id="{00000000-0008-0000-0000-00005E65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7023" name="Picture 4097" descr="Planet 1.1-a.jpg">
          <a:extLst>
            <a:ext uri="{FF2B5EF4-FFF2-40B4-BE49-F238E27FC236}">
              <a16:creationId xmlns:a16="http://schemas.microsoft.com/office/drawing/2014/main" id="{00000000-0008-0000-0000-00005F65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7024" name="Picture 4098" descr="Planet 1.1-a.jpg">
          <a:extLst>
            <a:ext uri="{FF2B5EF4-FFF2-40B4-BE49-F238E27FC236}">
              <a16:creationId xmlns:a16="http://schemas.microsoft.com/office/drawing/2014/main" id="{00000000-0008-0000-0000-00006065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7025" name="Picture 4099" descr="Planet 1.1-a.jpg">
          <a:extLst>
            <a:ext uri="{FF2B5EF4-FFF2-40B4-BE49-F238E27FC236}">
              <a16:creationId xmlns:a16="http://schemas.microsoft.com/office/drawing/2014/main" id="{00000000-0008-0000-0000-00006165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7026" name="Picture 4100" descr="Planet 1.1-a.jpg">
          <a:extLst>
            <a:ext uri="{FF2B5EF4-FFF2-40B4-BE49-F238E27FC236}">
              <a16:creationId xmlns:a16="http://schemas.microsoft.com/office/drawing/2014/main" id="{00000000-0008-0000-0000-00006265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7027" name="Picture 4101" descr="Planet 1.1-a.jpg">
          <a:extLst>
            <a:ext uri="{FF2B5EF4-FFF2-40B4-BE49-F238E27FC236}">
              <a16:creationId xmlns:a16="http://schemas.microsoft.com/office/drawing/2014/main" id="{00000000-0008-0000-0000-00006365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7028" name="Picture 4102" descr="Planet 1.1-a.jpg">
          <a:extLst>
            <a:ext uri="{FF2B5EF4-FFF2-40B4-BE49-F238E27FC236}">
              <a16:creationId xmlns:a16="http://schemas.microsoft.com/office/drawing/2014/main" id="{00000000-0008-0000-0000-00006465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7029" name="Picture 4103" descr="Planet 1.1-a.jpg">
          <a:extLst>
            <a:ext uri="{FF2B5EF4-FFF2-40B4-BE49-F238E27FC236}">
              <a16:creationId xmlns:a16="http://schemas.microsoft.com/office/drawing/2014/main" id="{00000000-0008-0000-0000-00006565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7030" name="Picture 4104" descr="Planet 1.1-a.jpg">
          <a:extLst>
            <a:ext uri="{FF2B5EF4-FFF2-40B4-BE49-F238E27FC236}">
              <a16:creationId xmlns:a16="http://schemas.microsoft.com/office/drawing/2014/main" id="{00000000-0008-0000-0000-00006665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7031" name="Picture 4105" descr="Planet 1.1-a.jpg">
          <a:extLst>
            <a:ext uri="{FF2B5EF4-FFF2-40B4-BE49-F238E27FC236}">
              <a16:creationId xmlns:a16="http://schemas.microsoft.com/office/drawing/2014/main" id="{00000000-0008-0000-0000-00006765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7032" name="Picture 4106" descr="Planet 1.1-a.jpg">
          <a:extLst>
            <a:ext uri="{FF2B5EF4-FFF2-40B4-BE49-F238E27FC236}">
              <a16:creationId xmlns:a16="http://schemas.microsoft.com/office/drawing/2014/main" id="{00000000-0008-0000-0000-00006865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7033" name="Picture 4107" descr="Planet 1.1-a.jpg">
          <a:extLst>
            <a:ext uri="{FF2B5EF4-FFF2-40B4-BE49-F238E27FC236}">
              <a16:creationId xmlns:a16="http://schemas.microsoft.com/office/drawing/2014/main" id="{00000000-0008-0000-0000-00006965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7034" name="Picture 4108" descr="Planet 1.1-a.jpg">
          <a:extLst>
            <a:ext uri="{FF2B5EF4-FFF2-40B4-BE49-F238E27FC236}">
              <a16:creationId xmlns:a16="http://schemas.microsoft.com/office/drawing/2014/main" id="{00000000-0008-0000-0000-00006A65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7035" name="Picture 4109" descr="Planet 1.1-a.jpg">
          <a:extLst>
            <a:ext uri="{FF2B5EF4-FFF2-40B4-BE49-F238E27FC236}">
              <a16:creationId xmlns:a16="http://schemas.microsoft.com/office/drawing/2014/main" id="{00000000-0008-0000-0000-00006B65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7036" name="Picture 4110" descr="Planet 1.1-a.jpg">
          <a:extLst>
            <a:ext uri="{FF2B5EF4-FFF2-40B4-BE49-F238E27FC236}">
              <a16:creationId xmlns:a16="http://schemas.microsoft.com/office/drawing/2014/main" id="{00000000-0008-0000-0000-00006C65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7037" name="Picture 4111" descr="Planet 1.1-a.jpg">
          <a:extLst>
            <a:ext uri="{FF2B5EF4-FFF2-40B4-BE49-F238E27FC236}">
              <a16:creationId xmlns:a16="http://schemas.microsoft.com/office/drawing/2014/main" id="{00000000-0008-0000-0000-00006D65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7038" name="Picture 4112" descr="Planet 1.1-a.jpg">
          <a:extLst>
            <a:ext uri="{FF2B5EF4-FFF2-40B4-BE49-F238E27FC236}">
              <a16:creationId xmlns:a16="http://schemas.microsoft.com/office/drawing/2014/main" id="{00000000-0008-0000-0000-00006E65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7039" name="Picture 4113" descr="Planet 1.1-a.jpg">
          <a:extLst>
            <a:ext uri="{FF2B5EF4-FFF2-40B4-BE49-F238E27FC236}">
              <a16:creationId xmlns:a16="http://schemas.microsoft.com/office/drawing/2014/main" id="{00000000-0008-0000-0000-00006F65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7040" name="Picture 4114" descr="Planet 1.1-a.jpg">
          <a:extLst>
            <a:ext uri="{FF2B5EF4-FFF2-40B4-BE49-F238E27FC236}">
              <a16:creationId xmlns:a16="http://schemas.microsoft.com/office/drawing/2014/main" id="{00000000-0008-0000-0000-00007065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7041" name="Picture 4115" descr="Planet 1.1-a.jpg">
          <a:extLst>
            <a:ext uri="{FF2B5EF4-FFF2-40B4-BE49-F238E27FC236}">
              <a16:creationId xmlns:a16="http://schemas.microsoft.com/office/drawing/2014/main" id="{00000000-0008-0000-0000-00007165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7042" name="Picture 4116" descr="Planet 1.1-a.jpg">
          <a:extLst>
            <a:ext uri="{FF2B5EF4-FFF2-40B4-BE49-F238E27FC236}">
              <a16:creationId xmlns:a16="http://schemas.microsoft.com/office/drawing/2014/main" id="{00000000-0008-0000-0000-00007265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7043" name="Picture 4117" descr="Planet 1.1-a.jpg">
          <a:extLst>
            <a:ext uri="{FF2B5EF4-FFF2-40B4-BE49-F238E27FC236}">
              <a16:creationId xmlns:a16="http://schemas.microsoft.com/office/drawing/2014/main" id="{00000000-0008-0000-0000-00007365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4113525"/>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4665</xdr:row>
      <xdr:rowOff>0</xdr:rowOff>
    </xdr:from>
    <xdr:to>
      <xdr:col>1</xdr:col>
      <xdr:colOff>457200</xdr:colOff>
      <xdr:row>4665</xdr:row>
      <xdr:rowOff>0</xdr:rowOff>
    </xdr:to>
    <xdr:pic>
      <xdr:nvPicPr>
        <xdr:cNvPr id="157044" name="Picture 4122" descr="Planet 1.1-a.jpg">
          <a:extLst>
            <a:ext uri="{FF2B5EF4-FFF2-40B4-BE49-F238E27FC236}">
              <a16:creationId xmlns:a16="http://schemas.microsoft.com/office/drawing/2014/main" id="{00000000-0008-0000-0000-0000746502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1590846450"/>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9526</xdr:rowOff>
    </xdr:to>
    <xdr:pic>
      <xdr:nvPicPr>
        <xdr:cNvPr id="157045" name="Picture 2">
          <a:extLst>
            <a:ext uri="{FF2B5EF4-FFF2-40B4-BE49-F238E27FC236}">
              <a16:creationId xmlns:a16="http://schemas.microsoft.com/office/drawing/2014/main" id="{00000000-0008-0000-0000-00007565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226284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9526</xdr:rowOff>
    </xdr:to>
    <xdr:pic>
      <xdr:nvPicPr>
        <xdr:cNvPr id="157046" name="Picture 2">
          <a:extLst>
            <a:ext uri="{FF2B5EF4-FFF2-40B4-BE49-F238E27FC236}">
              <a16:creationId xmlns:a16="http://schemas.microsoft.com/office/drawing/2014/main" id="{00000000-0008-0000-0000-00007665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226284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9526</xdr:rowOff>
    </xdr:to>
    <xdr:pic>
      <xdr:nvPicPr>
        <xdr:cNvPr id="157047" name="Picture 2">
          <a:extLst>
            <a:ext uri="{FF2B5EF4-FFF2-40B4-BE49-F238E27FC236}">
              <a16:creationId xmlns:a16="http://schemas.microsoft.com/office/drawing/2014/main" id="{00000000-0008-0000-0000-00007765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226284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9526</xdr:rowOff>
    </xdr:to>
    <xdr:pic>
      <xdr:nvPicPr>
        <xdr:cNvPr id="157048" name="Picture 2">
          <a:extLst>
            <a:ext uri="{FF2B5EF4-FFF2-40B4-BE49-F238E27FC236}">
              <a16:creationId xmlns:a16="http://schemas.microsoft.com/office/drawing/2014/main" id="{00000000-0008-0000-0000-00007865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226284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9526</xdr:rowOff>
    </xdr:to>
    <xdr:pic>
      <xdr:nvPicPr>
        <xdr:cNvPr id="157049" name="Picture 2">
          <a:extLst>
            <a:ext uri="{FF2B5EF4-FFF2-40B4-BE49-F238E27FC236}">
              <a16:creationId xmlns:a16="http://schemas.microsoft.com/office/drawing/2014/main" id="{00000000-0008-0000-0000-00007965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226284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800100</xdr:colOff>
      <xdr:row>4665</xdr:row>
      <xdr:rowOff>0</xdr:rowOff>
    </xdr:from>
    <xdr:to>
      <xdr:col>1</xdr:col>
      <xdr:colOff>800100</xdr:colOff>
      <xdr:row>4665</xdr:row>
      <xdr:rowOff>9526</xdr:rowOff>
    </xdr:to>
    <xdr:pic>
      <xdr:nvPicPr>
        <xdr:cNvPr id="157050" name="Picture 1">
          <a:extLst>
            <a:ext uri="{FF2B5EF4-FFF2-40B4-BE49-F238E27FC236}">
              <a16:creationId xmlns:a16="http://schemas.microsoft.com/office/drawing/2014/main" id="{00000000-0008-0000-0000-00007A6502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447800" y="15226284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561975</xdr:colOff>
      <xdr:row>4665</xdr:row>
      <xdr:rowOff>0</xdr:rowOff>
    </xdr:from>
    <xdr:to>
      <xdr:col>1</xdr:col>
      <xdr:colOff>561975</xdr:colOff>
      <xdr:row>4665</xdr:row>
      <xdr:rowOff>9526</xdr:rowOff>
    </xdr:to>
    <xdr:pic>
      <xdr:nvPicPr>
        <xdr:cNvPr id="157051" name="Picture 185" descr="Izrezak.JPG">
          <a:extLst>
            <a:ext uri="{FF2B5EF4-FFF2-40B4-BE49-F238E27FC236}">
              <a16:creationId xmlns:a16="http://schemas.microsoft.com/office/drawing/2014/main" id="{00000000-0008-0000-0000-00007B6502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t="13013"/>
        <a:stretch>
          <a:fillRect/>
        </a:stretch>
      </xdr:blipFill>
      <xdr:spPr bwMode="auto">
        <a:xfrm>
          <a:off x="1209675" y="15226284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9525</xdr:rowOff>
    </xdr:to>
    <xdr:pic>
      <xdr:nvPicPr>
        <xdr:cNvPr id="157052" name="Picture 2">
          <a:extLst>
            <a:ext uri="{FF2B5EF4-FFF2-40B4-BE49-F238E27FC236}">
              <a16:creationId xmlns:a16="http://schemas.microsoft.com/office/drawing/2014/main" id="{00000000-0008-0000-0000-00007C65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252001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9525</xdr:rowOff>
    </xdr:to>
    <xdr:pic>
      <xdr:nvPicPr>
        <xdr:cNvPr id="157053" name="Picture 2">
          <a:extLst>
            <a:ext uri="{FF2B5EF4-FFF2-40B4-BE49-F238E27FC236}">
              <a16:creationId xmlns:a16="http://schemas.microsoft.com/office/drawing/2014/main" id="{00000000-0008-0000-0000-00007D65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252001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9525</xdr:rowOff>
    </xdr:to>
    <xdr:pic>
      <xdr:nvPicPr>
        <xdr:cNvPr id="157054" name="Picture 2">
          <a:extLst>
            <a:ext uri="{FF2B5EF4-FFF2-40B4-BE49-F238E27FC236}">
              <a16:creationId xmlns:a16="http://schemas.microsoft.com/office/drawing/2014/main" id="{00000000-0008-0000-0000-00007E65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252001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9525</xdr:rowOff>
    </xdr:to>
    <xdr:pic>
      <xdr:nvPicPr>
        <xdr:cNvPr id="157055" name="Picture 2">
          <a:extLst>
            <a:ext uri="{FF2B5EF4-FFF2-40B4-BE49-F238E27FC236}">
              <a16:creationId xmlns:a16="http://schemas.microsoft.com/office/drawing/2014/main" id="{00000000-0008-0000-0000-00007F65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252001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4665</xdr:row>
      <xdr:rowOff>0</xdr:rowOff>
    </xdr:from>
    <xdr:to>
      <xdr:col>1</xdr:col>
      <xdr:colOff>962025</xdr:colOff>
      <xdr:row>4665</xdr:row>
      <xdr:rowOff>9525</xdr:rowOff>
    </xdr:to>
    <xdr:pic>
      <xdr:nvPicPr>
        <xdr:cNvPr id="157056" name="Picture 2">
          <a:extLst>
            <a:ext uri="{FF2B5EF4-FFF2-40B4-BE49-F238E27FC236}">
              <a16:creationId xmlns:a16="http://schemas.microsoft.com/office/drawing/2014/main" id="{00000000-0008-0000-0000-00008065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252001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800100</xdr:colOff>
      <xdr:row>4665</xdr:row>
      <xdr:rowOff>0</xdr:rowOff>
    </xdr:from>
    <xdr:to>
      <xdr:col>1</xdr:col>
      <xdr:colOff>800100</xdr:colOff>
      <xdr:row>4665</xdr:row>
      <xdr:rowOff>9525</xdr:rowOff>
    </xdr:to>
    <xdr:pic>
      <xdr:nvPicPr>
        <xdr:cNvPr id="157057" name="Picture 1">
          <a:extLst>
            <a:ext uri="{FF2B5EF4-FFF2-40B4-BE49-F238E27FC236}">
              <a16:creationId xmlns:a16="http://schemas.microsoft.com/office/drawing/2014/main" id="{00000000-0008-0000-0000-0000816502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447800" y="15252382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561975</xdr:colOff>
      <xdr:row>4665</xdr:row>
      <xdr:rowOff>0</xdr:rowOff>
    </xdr:from>
    <xdr:to>
      <xdr:col>1</xdr:col>
      <xdr:colOff>561975</xdr:colOff>
      <xdr:row>4665</xdr:row>
      <xdr:rowOff>9525</xdr:rowOff>
    </xdr:to>
    <xdr:pic>
      <xdr:nvPicPr>
        <xdr:cNvPr id="157058" name="Picture 185" descr="Izrezak.JPG">
          <a:extLst>
            <a:ext uri="{FF2B5EF4-FFF2-40B4-BE49-F238E27FC236}">
              <a16:creationId xmlns:a16="http://schemas.microsoft.com/office/drawing/2014/main" id="{00000000-0008-0000-0000-0000826502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t="13013"/>
        <a:stretch>
          <a:fillRect/>
        </a:stretch>
      </xdr:blipFill>
      <xdr:spPr bwMode="auto">
        <a:xfrm>
          <a:off x="1209675" y="15252382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695325</xdr:colOff>
      <xdr:row>4665</xdr:row>
      <xdr:rowOff>0</xdr:rowOff>
    </xdr:from>
    <xdr:to>
      <xdr:col>1</xdr:col>
      <xdr:colOff>695325</xdr:colOff>
      <xdr:row>4666</xdr:row>
      <xdr:rowOff>19050</xdr:rowOff>
    </xdr:to>
    <xdr:pic>
      <xdr:nvPicPr>
        <xdr:cNvPr id="157059" name="Picture 218" descr="Izrezak.JPG">
          <a:extLst>
            <a:ext uri="{FF2B5EF4-FFF2-40B4-BE49-F238E27FC236}">
              <a16:creationId xmlns:a16="http://schemas.microsoft.com/office/drawing/2014/main" id="{00000000-0008-0000-0000-0000836502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343025" y="152946735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800100</xdr:colOff>
      <xdr:row>4665</xdr:row>
      <xdr:rowOff>0</xdr:rowOff>
    </xdr:from>
    <xdr:to>
      <xdr:col>1</xdr:col>
      <xdr:colOff>800100</xdr:colOff>
      <xdr:row>4665</xdr:row>
      <xdr:rowOff>9524</xdr:rowOff>
    </xdr:to>
    <xdr:pic>
      <xdr:nvPicPr>
        <xdr:cNvPr id="157060" name="Picture 1">
          <a:extLst>
            <a:ext uri="{FF2B5EF4-FFF2-40B4-BE49-F238E27FC236}">
              <a16:creationId xmlns:a16="http://schemas.microsoft.com/office/drawing/2014/main" id="{00000000-0008-0000-0000-0000846502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447800" y="1529467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561975</xdr:colOff>
      <xdr:row>4665</xdr:row>
      <xdr:rowOff>0</xdr:rowOff>
    </xdr:from>
    <xdr:to>
      <xdr:col>1</xdr:col>
      <xdr:colOff>561975</xdr:colOff>
      <xdr:row>4665</xdr:row>
      <xdr:rowOff>9524</xdr:rowOff>
    </xdr:to>
    <xdr:pic>
      <xdr:nvPicPr>
        <xdr:cNvPr id="157061" name="Picture 185" descr="Izrezak.JPG">
          <a:extLst>
            <a:ext uri="{FF2B5EF4-FFF2-40B4-BE49-F238E27FC236}">
              <a16:creationId xmlns:a16="http://schemas.microsoft.com/office/drawing/2014/main" id="{00000000-0008-0000-0000-0000856502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t="13013"/>
        <a:stretch>
          <a:fillRect/>
        </a:stretch>
      </xdr:blipFill>
      <xdr:spPr bwMode="auto">
        <a:xfrm>
          <a:off x="1209675" y="1529467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695325</xdr:colOff>
      <xdr:row>4665</xdr:row>
      <xdr:rowOff>0</xdr:rowOff>
    </xdr:from>
    <xdr:to>
      <xdr:col>1</xdr:col>
      <xdr:colOff>695325</xdr:colOff>
      <xdr:row>4666</xdr:row>
      <xdr:rowOff>19049</xdr:rowOff>
    </xdr:to>
    <xdr:pic>
      <xdr:nvPicPr>
        <xdr:cNvPr id="157062" name="Picture 218" descr="Izrezak.JPG">
          <a:extLst>
            <a:ext uri="{FF2B5EF4-FFF2-40B4-BE49-F238E27FC236}">
              <a16:creationId xmlns:a16="http://schemas.microsoft.com/office/drawing/2014/main" id="{00000000-0008-0000-0000-0000866502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343025" y="15302103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800100</xdr:colOff>
      <xdr:row>4665</xdr:row>
      <xdr:rowOff>0</xdr:rowOff>
    </xdr:from>
    <xdr:to>
      <xdr:col>1</xdr:col>
      <xdr:colOff>800100</xdr:colOff>
      <xdr:row>4665</xdr:row>
      <xdr:rowOff>9523</xdr:rowOff>
    </xdr:to>
    <xdr:pic>
      <xdr:nvPicPr>
        <xdr:cNvPr id="157063" name="Picture 1">
          <a:extLst>
            <a:ext uri="{FF2B5EF4-FFF2-40B4-BE49-F238E27FC236}">
              <a16:creationId xmlns:a16="http://schemas.microsoft.com/office/drawing/2014/main" id="{00000000-0008-0000-0000-0000876502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447800" y="15302103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561975</xdr:colOff>
      <xdr:row>4665</xdr:row>
      <xdr:rowOff>0</xdr:rowOff>
    </xdr:from>
    <xdr:to>
      <xdr:col>1</xdr:col>
      <xdr:colOff>561975</xdr:colOff>
      <xdr:row>4665</xdr:row>
      <xdr:rowOff>9523</xdr:rowOff>
    </xdr:to>
    <xdr:pic>
      <xdr:nvPicPr>
        <xdr:cNvPr id="157064" name="Picture 185" descr="Izrezak.JPG">
          <a:extLst>
            <a:ext uri="{FF2B5EF4-FFF2-40B4-BE49-F238E27FC236}">
              <a16:creationId xmlns:a16="http://schemas.microsoft.com/office/drawing/2014/main" id="{00000000-0008-0000-0000-0000886502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t="13013"/>
        <a:stretch>
          <a:fillRect/>
        </a:stretch>
      </xdr:blipFill>
      <xdr:spPr bwMode="auto">
        <a:xfrm>
          <a:off x="1209675" y="15302103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695325</xdr:colOff>
      <xdr:row>4665</xdr:row>
      <xdr:rowOff>0</xdr:rowOff>
    </xdr:from>
    <xdr:to>
      <xdr:col>1</xdr:col>
      <xdr:colOff>695325</xdr:colOff>
      <xdr:row>4666</xdr:row>
      <xdr:rowOff>19050</xdr:rowOff>
    </xdr:to>
    <xdr:pic>
      <xdr:nvPicPr>
        <xdr:cNvPr id="157065" name="Picture 218" descr="Izrezak.JPG">
          <a:extLst>
            <a:ext uri="{FF2B5EF4-FFF2-40B4-BE49-F238E27FC236}">
              <a16:creationId xmlns:a16="http://schemas.microsoft.com/office/drawing/2014/main" id="{00000000-0008-0000-0000-0000896502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343025" y="153445845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800100</xdr:colOff>
      <xdr:row>4665</xdr:row>
      <xdr:rowOff>0</xdr:rowOff>
    </xdr:from>
    <xdr:to>
      <xdr:col>1</xdr:col>
      <xdr:colOff>800100</xdr:colOff>
      <xdr:row>4665</xdr:row>
      <xdr:rowOff>9524</xdr:rowOff>
    </xdr:to>
    <xdr:pic>
      <xdr:nvPicPr>
        <xdr:cNvPr id="157066" name="Picture 1">
          <a:extLst>
            <a:ext uri="{FF2B5EF4-FFF2-40B4-BE49-F238E27FC236}">
              <a16:creationId xmlns:a16="http://schemas.microsoft.com/office/drawing/2014/main" id="{00000000-0008-0000-0000-00008A6502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447800" y="15344584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561975</xdr:colOff>
      <xdr:row>4665</xdr:row>
      <xdr:rowOff>0</xdr:rowOff>
    </xdr:from>
    <xdr:to>
      <xdr:col>1</xdr:col>
      <xdr:colOff>561975</xdr:colOff>
      <xdr:row>4665</xdr:row>
      <xdr:rowOff>9524</xdr:rowOff>
    </xdr:to>
    <xdr:pic>
      <xdr:nvPicPr>
        <xdr:cNvPr id="157067" name="Picture 185" descr="Izrezak.JPG">
          <a:extLst>
            <a:ext uri="{FF2B5EF4-FFF2-40B4-BE49-F238E27FC236}">
              <a16:creationId xmlns:a16="http://schemas.microsoft.com/office/drawing/2014/main" id="{00000000-0008-0000-0000-00008B6502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t="13013"/>
        <a:stretch>
          <a:fillRect/>
        </a:stretch>
      </xdr:blipFill>
      <xdr:spPr bwMode="auto">
        <a:xfrm>
          <a:off x="1209675" y="15344584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695325</xdr:colOff>
      <xdr:row>4665</xdr:row>
      <xdr:rowOff>0</xdr:rowOff>
    </xdr:from>
    <xdr:to>
      <xdr:col>1</xdr:col>
      <xdr:colOff>695325</xdr:colOff>
      <xdr:row>4666</xdr:row>
      <xdr:rowOff>19050</xdr:rowOff>
    </xdr:to>
    <xdr:pic>
      <xdr:nvPicPr>
        <xdr:cNvPr id="157068" name="Picture 218" descr="Izrezak.JPG">
          <a:extLst>
            <a:ext uri="{FF2B5EF4-FFF2-40B4-BE49-F238E27FC236}">
              <a16:creationId xmlns:a16="http://schemas.microsoft.com/office/drawing/2014/main" id="{00000000-0008-0000-0000-00008C6502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343025" y="1537039725"/>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800100</xdr:colOff>
      <xdr:row>4665</xdr:row>
      <xdr:rowOff>0</xdr:rowOff>
    </xdr:from>
    <xdr:to>
      <xdr:col>1</xdr:col>
      <xdr:colOff>800100</xdr:colOff>
      <xdr:row>4665</xdr:row>
      <xdr:rowOff>9524</xdr:rowOff>
    </xdr:to>
    <xdr:pic>
      <xdr:nvPicPr>
        <xdr:cNvPr id="157069" name="Picture 1">
          <a:extLst>
            <a:ext uri="{FF2B5EF4-FFF2-40B4-BE49-F238E27FC236}">
              <a16:creationId xmlns:a16="http://schemas.microsoft.com/office/drawing/2014/main" id="{00000000-0008-0000-0000-00008D6502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447800" y="15370397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561975</xdr:colOff>
      <xdr:row>4665</xdr:row>
      <xdr:rowOff>0</xdr:rowOff>
    </xdr:from>
    <xdr:to>
      <xdr:col>1</xdr:col>
      <xdr:colOff>561975</xdr:colOff>
      <xdr:row>4665</xdr:row>
      <xdr:rowOff>9524</xdr:rowOff>
    </xdr:to>
    <xdr:pic>
      <xdr:nvPicPr>
        <xdr:cNvPr id="157070" name="Picture 185" descr="Izrezak.JPG">
          <a:extLst>
            <a:ext uri="{FF2B5EF4-FFF2-40B4-BE49-F238E27FC236}">
              <a16:creationId xmlns:a16="http://schemas.microsoft.com/office/drawing/2014/main" id="{00000000-0008-0000-0000-00008E6502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t="13013"/>
        <a:stretch>
          <a:fillRect/>
        </a:stretch>
      </xdr:blipFill>
      <xdr:spPr bwMode="auto">
        <a:xfrm>
          <a:off x="1209675" y="15370397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695325</xdr:colOff>
      <xdr:row>4665</xdr:row>
      <xdr:rowOff>0</xdr:rowOff>
    </xdr:from>
    <xdr:to>
      <xdr:col>1</xdr:col>
      <xdr:colOff>695325</xdr:colOff>
      <xdr:row>4666</xdr:row>
      <xdr:rowOff>19048</xdr:rowOff>
    </xdr:to>
    <xdr:pic>
      <xdr:nvPicPr>
        <xdr:cNvPr id="157071" name="Picture 218" descr="Izrezak.JPG">
          <a:extLst>
            <a:ext uri="{FF2B5EF4-FFF2-40B4-BE49-F238E27FC236}">
              <a16:creationId xmlns:a16="http://schemas.microsoft.com/office/drawing/2014/main" id="{00000000-0008-0000-0000-00008F6502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343025" y="153952575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800100</xdr:colOff>
      <xdr:row>4665</xdr:row>
      <xdr:rowOff>0</xdr:rowOff>
    </xdr:from>
    <xdr:to>
      <xdr:col>1</xdr:col>
      <xdr:colOff>800100</xdr:colOff>
      <xdr:row>4665</xdr:row>
      <xdr:rowOff>9522</xdr:rowOff>
    </xdr:to>
    <xdr:pic>
      <xdr:nvPicPr>
        <xdr:cNvPr id="157072" name="Picture 1">
          <a:extLst>
            <a:ext uri="{FF2B5EF4-FFF2-40B4-BE49-F238E27FC236}">
              <a16:creationId xmlns:a16="http://schemas.microsoft.com/office/drawing/2014/main" id="{00000000-0008-0000-0000-0000906502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447800" y="15395257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561975</xdr:colOff>
      <xdr:row>4665</xdr:row>
      <xdr:rowOff>0</xdr:rowOff>
    </xdr:from>
    <xdr:to>
      <xdr:col>1</xdr:col>
      <xdr:colOff>561975</xdr:colOff>
      <xdr:row>4665</xdr:row>
      <xdr:rowOff>9522</xdr:rowOff>
    </xdr:to>
    <xdr:pic>
      <xdr:nvPicPr>
        <xdr:cNvPr id="157073" name="Picture 185" descr="Izrezak.JPG">
          <a:extLst>
            <a:ext uri="{FF2B5EF4-FFF2-40B4-BE49-F238E27FC236}">
              <a16:creationId xmlns:a16="http://schemas.microsoft.com/office/drawing/2014/main" id="{00000000-0008-0000-0000-0000916502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t="13013"/>
        <a:stretch>
          <a:fillRect/>
        </a:stretch>
      </xdr:blipFill>
      <xdr:spPr bwMode="auto">
        <a:xfrm>
          <a:off x="1209675" y="15395257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695325</xdr:colOff>
      <xdr:row>4665</xdr:row>
      <xdr:rowOff>0</xdr:rowOff>
    </xdr:from>
    <xdr:to>
      <xdr:col>1</xdr:col>
      <xdr:colOff>695325</xdr:colOff>
      <xdr:row>4666</xdr:row>
      <xdr:rowOff>19049</xdr:rowOff>
    </xdr:to>
    <xdr:pic>
      <xdr:nvPicPr>
        <xdr:cNvPr id="157074" name="Picture 218" descr="Izrezak.JPG">
          <a:extLst>
            <a:ext uri="{FF2B5EF4-FFF2-40B4-BE49-F238E27FC236}">
              <a16:creationId xmlns:a16="http://schemas.microsoft.com/office/drawing/2014/main" id="{00000000-0008-0000-0000-0000926502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343025" y="1543897725"/>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800100</xdr:colOff>
      <xdr:row>4665</xdr:row>
      <xdr:rowOff>0</xdr:rowOff>
    </xdr:from>
    <xdr:to>
      <xdr:col>1</xdr:col>
      <xdr:colOff>800100</xdr:colOff>
      <xdr:row>4665</xdr:row>
      <xdr:rowOff>9523</xdr:rowOff>
    </xdr:to>
    <xdr:pic>
      <xdr:nvPicPr>
        <xdr:cNvPr id="157075" name="Picture 1">
          <a:extLst>
            <a:ext uri="{FF2B5EF4-FFF2-40B4-BE49-F238E27FC236}">
              <a16:creationId xmlns:a16="http://schemas.microsoft.com/office/drawing/2014/main" id="{00000000-0008-0000-0000-0000936502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447800" y="15438977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561975</xdr:colOff>
      <xdr:row>4665</xdr:row>
      <xdr:rowOff>0</xdr:rowOff>
    </xdr:from>
    <xdr:to>
      <xdr:col>1</xdr:col>
      <xdr:colOff>561975</xdr:colOff>
      <xdr:row>4665</xdr:row>
      <xdr:rowOff>9523</xdr:rowOff>
    </xdr:to>
    <xdr:pic>
      <xdr:nvPicPr>
        <xdr:cNvPr id="157076" name="Picture 185" descr="Izrezak.JPG">
          <a:extLst>
            <a:ext uri="{FF2B5EF4-FFF2-40B4-BE49-F238E27FC236}">
              <a16:creationId xmlns:a16="http://schemas.microsoft.com/office/drawing/2014/main" id="{00000000-0008-0000-0000-0000946502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t="13013"/>
        <a:stretch>
          <a:fillRect/>
        </a:stretch>
      </xdr:blipFill>
      <xdr:spPr bwMode="auto">
        <a:xfrm>
          <a:off x="1209675" y="15438977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695325</xdr:colOff>
      <xdr:row>4665</xdr:row>
      <xdr:rowOff>0</xdr:rowOff>
    </xdr:from>
    <xdr:to>
      <xdr:col>1</xdr:col>
      <xdr:colOff>695325</xdr:colOff>
      <xdr:row>4666</xdr:row>
      <xdr:rowOff>19053</xdr:rowOff>
    </xdr:to>
    <xdr:pic>
      <xdr:nvPicPr>
        <xdr:cNvPr id="157077" name="Picture 218" descr="Izrezak.JPG">
          <a:extLst>
            <a:ext uri="{FF2B5EF4-FFF2-40B4-BE49-F238E27FC236}">
              <a16:creationId xmlns:a16="http://schemas.microsoft.com/office/drawing/2014/main" id="{00000000-0008-0000-0000-0000956502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343025" y="15481173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800100</xdr:colOff>
      <xdr:row>4665</xdr:row>
      <xdr:rowOff>0</xdr:rowOff>
    </xdr:from>
    <xdr:to>
      <xdr:col>1</xdr:col>
      <xdr:colOff>800100</xdr:colOff>
      <xdr:row>4665</xdr:row>
      <xdr:rowOff>9527</xdr:rowOff>
    </xdr:to>
    <xdr:pic>
      <xdr:nvPicPr>
        <xdr:cNvPr id="157078" name="Picture 1">
          <a:extLst>
            <a:ext uri="{FF2B5EF4-FFF2-40B4-BE49-F238E27FC236}">
              <a16:creationId xmlns:a16="http://schemas.microsoft.com/office/drawing/2014/main" id="{00000000-0008-0000-0000-0000966502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447800" y="15481173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561975</xdr:colOff>
      <xdr:row>4665</xdr:row>
      <xdr:rowOff>0</xdr:rowOff>
    </xdr:from>
    <xdr:to>
      <xdr:col>1</xdr:col>
      <xdr:colOff>561975</xdr:colOff>
      <xdr:row>4665</xdr:row>
      <xdr:rowOff>9527</xdr:rowOff>
    </xdr:to>
    <xdr:pic>
      <xdr:nvPicPr>
        <xdr:cNvPr id="157079" name="Picture 185" descr="Izrezak.JPG">
          <a:extLst>
            <a:ext uri="{FF2B5EF4-FFF2-40B4-BE49-F238E27FC236}">
              <a16:creationId xmlns:a16="http://schemas.microsoft.com/office/drawing/2014/main" id="{00000000-0008-0000-0000-0000976502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t="13013"/>
        <a:stretch>
          <a:fillRect/>
        </a:stretch>
      </xdr:blipFill>
      <xdr:spPr bwMode="auto">
        <a:xfrm>
          <a:off x="1209675" y="15481173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695325</xdr:colOff>
      <xdr:row>4665</xdr:row>
      <xdr:rowOff>0</xdr:rowOff>
    </xdr:from>
    <xdr:to>
      <xdr:col>1</xdr:col>
      <xdr:colOff>695325</xdr:colOff>
      <xdr:row>4666</xdr:row>
      <xdr:rowOff>19051</xdr:rowOff>
    </xdr:to>
    <xdr:pic>
      <xdr:nvPicPr>
        <xdr:cNvPr id="157080" name="Picture 218" descr="Izrezak.JPG">
          <a:extLst>
            <a:ext uri="{FF2B5EF4-FFF2-40B4-BE49-F238E27FC236}">
              <a16:creationId xmlns:a16="http://schemas.microsoft.com/office/drawing/2014/main" id="{00000000-0008-0000-0000-0000986502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343025" y="155209875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800100</xdr:colOff>
      <xdr:row>4665</xdr:row>
      <xdr:rowOff>0</xdr:rowOff>
    </xdr:from>
    <xdr:to>
      <xdr:col>1</xdr:col>
      <xdr:colOff>800100</xdr:colOff>
      <xdr:row>4665</xdr:row>
      <xdr:rowOff>9525</xdr:rowOff>
    </xdr:to>
    <xdr:pic>
      <xdr:nvPicPr>
        <xdr:cNvPr id="157081" name="Picture 1">
          <a:extLst>
            <a:ext uri="{FF2B5EF4-FFF2-40B4-BE49-F238E27FC236}">
              <a16:creationId xmlns:a16="http://schemas.microsoft.com/office/drawing/2014/main" id="{00000000-0008-0000-0000-0000996502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447800" y="15520987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561975</xdr:colOff>
      <xdr:row>4665</xdr:row>
      <xdr:rowOff>0</xdr:rowOff>
    </xdr:from>
    <xdr:to>
      <xdr:col>1</xdr:col>
      <xdr:colOff>561975</xdr:colOff>
      <xdr:row>4665</xdr:row>
      <xdr:rowOff>9525</xdr:rowOff>
    </xdr:to>
    <xdr:pic>
      <xdr:nvPicPr>
        <xdr:cNvPr id="157082" name="Picture 185" descr="Izrezak.JPG">
          <a:extLst>
            <a:ext uri="{FF2B5EF4-FFF2-40B4-BE49-F238E27FC236}">
              <a16:creationId xmlns:a16="http://schemas.microsoft.com/office/drawing/2014/main" id="{00000000-0008-0000-0000-00009A6502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t="13013"/>
        <a:stretch>
          <a:fillRect/>
        </a:stretch>
      </xdr:blipFill>
      <xdr:spPr bwMode="auto">
        <a:xfrm>
          <a:off x="1209675" y="15520987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695325</xdr:colOff>
      <xdr:row>4665</xdr:row>
      <xdr:rowOff>0</xdr:rowOff>
    </xdr:from>
    <xdr:to>
      <xdr:col>1</xdr:col>
      <xdr:colOff>695325</xdr:colOff>
      <xdr:row>4666</xdr:row>
      <xdr:rowOff>19052</xdr:rowOff>
    </xdr:to>
    <xdr:pic>
      <xdr:nvPicPr>
        <xdr:cNvPr id="157083" name="Picture 218" descr="Izrezak.JPG">
          <a:extLst>
            <a:ext uri="{FF2B5EF4-FFF2-40B4-BE49-F238E27FC236}">
              <a16:creationId xmlns:a16="http://schemas.microsoft.com/office/drawing/2014/main" id="{00000000-0008-0000-0000-00009B6502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343025" y="1554965775"/>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800100</xdr:colOff>
      <xdr:row>4665</xdr:row>
      <xdr:rowOff>0</xdr:rowOff>
    </xdr:from>
    <xdr:to>
      <xdr:col>1</xdr:col>
      <xdr:colOff>800100</xdr:colOff>
      <xdr:row>4665</xdr:row>
      <xdr:rowOff>9526</xdr:rowOff>
    </xdr:to>
    <xdr:pic>
      <xdr:nvPicPr>
        <xdr:cNvPr id="157084" name="Picture 1">
          <a:extLst>
            <a:ext uri="{FF2B5EF4-FFF2-40B4-BE49-F238E27FC236}">
              <a16:creationId xmlns:a16="http://schemas.microsoft.com/office/drawing/2014/main" id="{00000000-0008-0000-0000-00009C6502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447800" y="1554965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561975</xdr:colOff>
      <xdr:row>4665</xdr:row>
      <xdr:rowOff>0</xdr:rowOff>
    </xdr:from>
    <xdr:to>
      <xdr:col>1</xdr:col>
      <xdr:colOff>561975</xdr:colOff>
      <xdr:row>4665</xdr:row>
      <xdr:rowOff>9526</xdr:rowOff>
    </xdr:to>
    <xdr:pic>
      <xdr:nvPicPr>
        <xdr:cNvPr id="157085" name="Picture 185" descr="Izrezak.JPG">
          <a:extLst>
            <a:ext uri="{FF2B5EF4-FFF2-40B4-BE49-F238E27FC236}">
              <a16:creationId xmlns:a16="http://schemas.microsoft.com/office/drawing/2014/main" id="{00000000-0008-0000-0000-00009D6502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t="13013"/>
        <a:stretch>
          <a:fillRect/>
        </a:stretch>
      </xdr:blipFill>
      <xdr:spPr bwMode="auto">
        <a:xfrm>
          <a:off x="1209675" y="1554965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695325</xdr:colOff>
      <xdr:row>4665</xdr:row>
      <xdr:rowOff>0</xdr:rowOff>
    </xdr:from>
    <xdr:to>
      <xdr:col>1</xdr:col>
      <xdr:colOff>695325</xdr:colOff>
      <xdr:row>4666</xdr:row>
      <xdr:rowOff>19050</xdr:rowOff>
    </xdr:to>
    <xdr:pic>
      <xdr:nvPicPr>
        <xdr:cNvPr id="157086" name="Picture 218" descr="Izrezak.JPG">
          <a:extLst>
            <a:ext uri="{FF2B5EF4-FFF2-40B4-BE49-F238E27FC236}">
              <a16:creationId xmlns:a16="http://schemas.microsoft.com/office/drawing/2014/main" id="{00000000-0008-0000-0000-00009E6502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343025" y="1559690175"/>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800100</xdr:colOff>
      <xdr:row>4665</xdr:row>
      <xdr:rowOff>0</xdr:rowOff>
    </xdr:from>
    <xdr:to>
      <xdr:col>1</xdr:col>
      <xdr:colOff>800100</xdr:colOff>
      <xdr:row>4665</xdr:row>
      <xdr:rowOff>9524</xdr:rowOff>
    </xdr:to>
    <xdr:pic>
      <xdr:nvPicPr>
        <xdr:cNvPr id="157087" name="Picture 1">
          <a:extLst>
            <a:ext uri="{FF2B5EF4-FFF2-40B4-BE49-F238E27FC236}">
              <a16:creationId xmlns:a16="http://schemas.microsoft.com/office/drawing/2014/main" id="{00000000-0008-0000-0000-00009F6502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447800" y="15596901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561975</xdr:colOff>
      <xdr:row>4665</xdr:row>
      <xdr:rowOff>0</xdr:rowOff>
    </xdr:from>
    <xdr:to>
      <xdr:col>1</xdr:col>
      <xdr:colOff>561975</xdr:colOff>
      <xdr:row>4665</xdr:row>
      <xdr:rowOff>9524</xdr:rowOff>
    </xdr:to>
    <xdr:pic>
      <xdr:nvPicPr>
        <xdr:cNvPr id="157088" name="Picture 185" descr="Izrezak.JPG">
          <a:extLst>
            <a:ext uri="{FF2B5EF4-FFF2-40B4-BE49-F238E27FC236}">
              <a16:creationId xmlns:a16="http://schemas.microsoft.com/office/drawing/2014/main" id="{00000000-0008-0000-0000-0000A06502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t="13013"/>
        <a:stretch>
          <a:fillRect/>
        </a:stretch>
      </xdr:blipFill>
      <xdr:spPr bwMode="auto">
        <a:xfrm>
          <a:off x="1209675" y="15596901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695325</xdr:colOff>
      <xdr:row>4665</xdr:row>
      <xdr:rowOff>0</xdr:rowOff>
    </xdr:from>
    <xdr:to>
      <xdr:col>1</xdr:col>
      <xdr:colOff>695325</xdr:colOff>
      <xdr:row>4666</xdr:row>
      <xdr:rowOff>19052</xdr:rowOff>
    </xdr:to>
    <xdr:pic>
      <xdr:nvPicPr>
        <xdr:cNvPr id="157089" name="Picture 218" descr="Izrezak.JPG">
          <a:extLst>
            <a:ext uri="{FF2B5EF4-FFF2-40B4-BE49-F238E27FC236}">
              <a16:creationId xmlns:a16="http://schemas.microsoft.com/office/drawing/2014/main" id="{00000000-0008-0000-0000-0000A16502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343025" y="1563881175"/>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800100</xdr:colOff>
      <xdr:row>4665</xdr:row>
      <xdr:rowOff>0</xdr:rowOff>
    </xdr:from>
    <xdr:to>
      <xdr:col>1</xdr:col>
      <xdr:colOff>800100</xdr:colOff>
      <xdr:row>4665</xdr:row>
      <xdr:rowOff>9526</xdr:rowOff>
    </xdr:to>
    <xdr:pic>
      <xdr:nvPicPr>
        <xdr:cNvPr id="157090" name="Picture 1">
          <a:extLst>
            <a:ext uri="{FF2B5EF4-FFF2-40B4-BE49-F238E27FC236}">
              <a16:creationId xmlns:a16="http://schemas.microsoft.com/office/drawing/2014/main" id="{00000000-0008-0000-0000-0000A26502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447800" y="15638811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561975</xdr:colOff>
      <xdr:row>4665</xdr:row>
      <xdr:rowOff>0</xdr:rowOff>
    </xdr:from>
    <xdr:to>
      <xdr:col>1</xdr:col>
      <xdr:colOff>561975</xdr:colOff>
      <xdr:row>4665</xdr:row>
      <xdr:rowOff>9526</xdr:rowOff>
    </xdr:to>
    <xdr:pic>
      <xdr:nvPicPr>
        <xdr:cNvPr id="157091" name="Picture 185" descr="Izrezak.JPG">
          <a:extLst>
            <a:ext uri="{FF2B5EF4-FFF2-40B4-BE49-F238E27FC236}">
              <a16:creationId xmlns:a16="http://schemas.microsoft.com/office/drawing/2014/main" id="{00000000-0008-0000-0000-0000A36502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t="13013"/>
        <a:stretch>
          <a:fillRect/>
        </a:stretch>
      </xdr:blipFill>
      <xdr:spPr bwMode="auto">
        <a:xfrm>
          <a:off x="1209675" y="15638811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695325</xdr:colOff>
      <xdr:row>4665</xdr:row>
      <xdr:rowOff>0</xdr:rowOff>
    </xdr:from>
    <xdr:to>
      <xdr:col>1</xdr:col>
      <xdr:colOff>695325</xdr:colOff>
      <xdr:row>4666</xdr:row>
      <xdr:rowOff>19053</xdr:rowOff>
    </xdr:to>
    <xdr:pic>
      <xdr:nvPicPr>
        <xdr:cNvPr id="157092" name="Picture 218" descr="Izrezak.JPG">
          <a:extLst>
            <a:ext uri="{FF2B5EF4-FFF2-40B4-BE49-F238E27FC236}">
              <a16:creationId xmlns:a16="http://schemas.microsoft.com/office/drawing/2014/main" id="{00000000-0008-0000-0000-0000A46502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343025" y="15680817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800100</xdr:colOff>
      <xdr:row>4665</xdr:row>
      <xdr:rowOff>0</xdr:rowOff>
    </xdr:from>
    <xdr:to>
      <xdr:col>1</xdr:col>
      <xdr:colOff>800100</xdr:colOff>
      <xdr:row>4665</xdr:row>
      <xdr:rowOff>9527</xdr:rowOff>
    </xdr:to>
    <xdr:pic>
      <xdr:nvPicPr>
        <xdr:cNvPr id="157093" name="Picture 1">
          <a:extLst>
            <a:ext uri="{FF2B5EF4-FFF2-40B4-BE49-F238E27FC236}">
              <a16:creationId xmlns:a16="http://schemas.microsoft.com/office/drawing/2014/main" id="{00000000-0008-0000-0000-0000A56502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447800" y="15680817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561975</xdr:colOff>
      <xdr:row>4665</xdr:row>
      <xdr:rowOff>0</xdr:rowOff>
    </xdr:from>
    <xdr:to>
      <xdr:col>1</xdr:col>
      <xdr:colOff>561975</xdr:colOff>
      <xdr:row>4665</xdr:row>
      <xdr:rowOff>9527</xdr:rowOff>
    </xdr:to>
    <xdr:pic>
      <xdr:nvPicPr>
        <xdr:cNvPr id="157094" name="Picture 185" descr="Izrezak.JPG">
          <a:extLst>
            <a:ext uri="{FF2B5EF4-FFF2-40B4-BE49-F238E27FC236}">
              <a16:creationId xmlns:a16="http://schemas.microsoft.com/office/drawing/2014/main" id="{00000000-0008-0000-0000-0000A66502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t="13013"/>
        <a:stretch>
          <a:fillRect/>
        </a:stretch>
      </xdr:blipFill>
      <xdr:spPr bwMode="auto">
        <a:xfrm>
          <a:off x="1209675" y="15680817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695325</xdr:colOff>
      <xdr:row>4665</xdr:row>
      <xdr:rowOff>0</xdr:rowOff>
    </xdr:from>
    <xdr:to>
      <xdr:col>1</xdr:col>
      <xdr:colOff>695325</xdr:colOff>
      <xdr:row>4666</xdr:row>
      <xdr:rowOff>19052</xdr:rowOff>
    </xdr:to>
    <xdr:pic>
      <xdr:nvPicPr>
        <xdr:cNvPr id="157095" name="Picture 218" descr="Izrezak.JPG">
          <a:extLst>
            <a:ext uri="{FF2B5EF4-FFF2-40B4-BE49-F238E27FC236}">
              <a16:creationId xmlns:a16="http://schemas.microsoft.com/office/drawing/2014/main" id="{00000000-0008-0000-0000-0000A76502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343025" y="1572129825"/>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800100</xdr:colOff>
      <xdr:row>4665</xdr:row>
      <xdr:rowOff>0</xdr:rowOff>
    </xdr:from>
    <xdr:to>
      <xdr:col>1</xdr:col>
      <xdr:colOff>800100</xdr:colOff>
      <xdr:row>4665</xdr:row>
      <xdr:rowOff>9526</xdr:rowOff>
    </xdr:to>
    <xdr:pic>
      <xdr:nvPicPr>
        <xdr:cNvPr id="157096" name="Picture 1">
          <a:extLst>
            <a:ext uri="{FF2B5EF4-FFF2-40B4-BE49-F238E27FC236}">
              <a16:creationId xmlns:a16="http://schemas.microsoft.com/office/drawing/2014/main" id="{00000000-0008-0000-0000-0000A86502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447800" y="157212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561975</xdr:colOff>
      <xdr:row>4665</xdr:row>
      <xdr:rowOff>0</xdr:rowOff>
    </xdr:from>
    <xdr:to>
      <xdr:col>1</xdr:col>
      <xdr:colOff>561975</xdr:colOff>
      <xdr:row>4665</xdr:row>
      <xdr:rowOff>9526</xdr:rowOff>
    </xdr:to>
    <xdr:pic>
      <xdr:nvPicPr>
        <xdr:cNvPr id="157097" name="Picture 185" descr="Izrezak.JPG">
          <a:extLst>
            <a:ext uri="{FF2B5EF4-FFF2-40B4-BE49-F238E27FC236}">
              <a16:creationId xmlns:a16="http://schemas.microsoft.com/office/drawing/2014/main" id="{00000000-0008-0000-0000-0000A96502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t="13013"/>
        <a:stretch>
          <a:fillRect/>
        </a:stretch>
      </xdr:blipFill>
      <xdr:spPr bwMode="auto">
        <a:xfrm>
          <a:off x="1209675" y="1572129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695325</xdr:colOff>
      <xdr:row>4665</xdr:row>
      <xdr:rowOff>0</xdr:rowOff>
    </xdr:from>
    <xdr:to>
      <xdr:col>1</xdr:col>
      <xdr:colOff>695325</xdr:colOff>
      <xdr:row>4666</xdr:row>
      <xdr:rowOff>19051</xdr:rowOff>
    </xdr:to>
    <xdr:pic>
      <xdr:nvPicPr>
        <xdr:cNvPr id="157098" name="Picture 218" descr="Izrezak.JPG">
          <a:extLst>
            <a:ext uri="{FF2B5EF4-FFF2-40B4-BE49-F238E27FC236}">
              <a16:creationId xmlns:a16="http://schemas.microsoft.com/office/drawing/2014/main" id="{00000000-0008-0000-0000-0000AA6502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343025" y="157678755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800100</xdr:colOff>
      <xdr:row>4665</xdr:row>
      <xdr:rowOff>0</xdr:rowOff>
    </xdr:from>
    <xdr:to>
      <xdr:col>1</xdr:col>
      <xdr:colOff>800100</xdr:colOff>
      <xdr:row>4665</xdr:row>
      <xdr:rowOff>9525</xdr:rowOff>
    </xdr:to>
    <xdr:pic>
      <xdr:nvPicPr>
        <xdr:cNvPr id="157099" name="Picture 1">
          <a:extLst>
            <a:ext uri="{FF2B5EF4-FFF2-40B4-BE49-F238E27FC236}">
              <a16:creationId xmlns:a16="http://schemas.microsoft.com/office/drawing/2014/main" id="{00000000-0008-0000-0000-0000AB6502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447800" y="15767875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561975</xdr:colOff>
      <xdr:row>4665</xdr:row>
      <xdr:rowOff>0</xdr:rowOff>
    </xdr:from>
    <xdr:to>
      <xdr:col>1</xdr:col>
      <xdr:colOff>561975</xdr:colOff>
      <xdr:row>4665</xdr:row>
      <xdr:rowOff>9525</xdr:rowOff>
    </xdr:to>
    <xdr:pic>
      <xdr:nvPicPr>
        <xdr:cNvPr id="157100" name="Picture 185" descr="Izrezak.JPG">
          <a:extLst>
            <a:ext uri="{FF2B5EF4-FFF2-40B4-BE49-F238E27FC236}">
              <a16:creationId xmlns:a16="http://schemas.microsoft.com/office/drawing/2014/main" id="{00000000-0008-0000-0000-0000AC6502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t="13013"/>
        <a:stretch>
          <a:fillRect/>
        </a:stretch>
      </xdr:blipFill>
      <xdr:spPr bwMode="auto">
        <a:xfrm>
          <a:off x="1209675" y="15767875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695325</xdr:colOff>
      <xdr:row>4665</xdr:row>
      <xdr:rowOff>0</xdr:rowOff>
    </xdr:from>
    <xdr:to>
      <xdr:col>1</xdr:col>
      <xdr:colOff>695325</xdr:colOff>
      <xdr:row>4666</xdr:row>
      <xdr:rowOff>19048</xdr:rowOff>
    </xdr:to>
    <xdr:pic>
      <xdr:nvPicPr>
        <xdr:cNvPr id="157101" name="Picture 218" descr="Izrezak.JPG">
          <a:extLst>
            <a:ext uri="{FF2B5EF4-FFF2-40B4-BE49-F238E27FC236}">
              <a16:creationId xmlns:a16="http://schemas.microsoft.com/office/drawing/2014/main" id="{00000000-0008-0000-0000-0000AD6502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343025" y="158090235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800100</xdr:colOff>
      <xdr:row>4665</xdr:row>
      <xdr:rowOff>0</xdr:rowOff>
    </xdr:from>
    <xdr:to>
      <xdr:col>1</xdr:col>
      <xdr:colOff>800100</xdr:colOff>
      <xdr:row>4665</xdr:row>
      <xdr:rowOff>9522</xdr:rowOff>
    </xdr:to>
    <xdr:pic>
      <xdr:nvPicPr>
        <xdr:cNvPr id="157102" name="Picture 1">
          <a:extLst>
            <a:ext uri="{FF2B5EF4-FFF2-40B4-BE49-F238E27FC236}">
              <a16:creationId xmlns:a16="http://schemas.microsoft.com/office/drawing/2014/main" id="{00000000-0008-0000-0000-0000AE6502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447800" y="1580902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561975</xdr:colOff>
      <xdr:row>4665</xdr:row>
      <xdr:rowOff>0</xdr:rowOff>
    </xdr:from>
    <xdr:to>
      <xdr:col>1</xdr:col>
      <xdr:colOff>561975</xdr:colOff>
      <xdr:row>4665</xdr:row>
      <xdr:rowOff>9522</xdr:rowOff>
    </xdr:to>
    <xdr:pic>
      <xdr:nvPicPr>
        <xdr:cNvPr id="157103" name="Picture 185" descr="Izrezak.JPG">
          <a:extLst>
            <a:ext uri="{FF2B5EF4-FFF2-40B4-BE49-F238E27FC236}">
              <a16:creationId xmlns:a16="http://schemas.microsoft.com/office/drawing/2014/main" id="{00000000-0008-0000-0000-0000AF6502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t="13013"/>
        <a:stretch>
          <a:fillRect/>
        </a:stretch>
      </xdr:blipFill>
      <xdr:spPr bwMode="auto">
        <a:xfrm>
          <a:off x="1209675" y="1580902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695325</xdr:colOff>
      <xdr:row>4665</xdr:row>
      <xdr:rowOff>0</xdr:rowOff>
    </xdr:from>
    <xdr:to>
      <xdr:col>1</xdr:col>
      <xdr:colOff>695325</xdr:colOff>
      <xdr:row>4666</xdr:row>
      <xdr:rowOff>19050</xdr:rowOff>
    </xdr:to>
    <xdr:pic>
      <xdr:nvPicPr>
        <xdr:cNvPr id="157104" name="Picture 218" descr="Izrezak.JPG">
          <a:extLst>
            <a:ext uri="{FF2B5EF4-FFF2-40B4-BE49-F238E27FC236}">
              <a16:creationId xmlns:a16="http://schemas.microsoft.com/office/drawing/2014/main" id="{00000000-0008-0000-0000-0000B06502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343025" y="15842361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800100</xdr:colOff>
      <xdr:row>4665</xdr:row>
      <xdr:rowOff>0</xdr:rowOff>
    </xdr:from>
    <xdr:to>
      <xdr:col>1</xdr:col>
      <xdr:colOff>800100</xdr:colOff>
      <xdr:row>4665</xdr:row>
      <xdr:rowOff>9524</xdr:rowOff>
    </xdr:to>
    <xdr:pic>
      <xdr:nvPicPr>
        <xdr:cNvPr id="157105" name="Picture 1">
          <a:extLst>
            <a:ext uri="{FF2B5EF4-FFF2-40B4-BE49-F238E27FC236}">
              <a16:creationId xmlns:a16="http://schemas.microsoft.com/office/drawing/2014/main" id="{00000000-0008-0000-0000-0000B16502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447800" y="15842361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561975</xdr:colOff>
      <xdr:row>4665</xdr:row>
      <xdr:rowOff>0</xdr:rowOff>
    </xdr:from>
    <xdr:to>
      <xdr:col>1</xdr:col>
      <xdr:colOff>561975</xdr:colOff>
      <xdr:row>4665</xdr:row>
      <xdr:rowOff>9524</xdr:rowOff>
    </xdr:to>
    <xdr:pic>
      <xdr:nvPicPr>
        <xdr:cNvPr id="157106" name="Picture 185" descr="Izrezak.JPG">
          <a:extLst>
            <a:ext uri="{FF2B5EF4-FFF2-40B4-BE49-F238E27FC236}">
              <a16:creationId xmlns:a16="http://schemas.microsoft.com/office/drawing/2014/main" id="{00000000-0008-0000-0000-0000B26502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t="13013"/>
        <a:stretch>
          <a:fillRect/>
        </a:stretch>
      </xdr:blipFill>
      <xdr:spPr bwMode="auto">
        <a:xfrm>
          <a:off x="1209675" y="15842361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695325</xdr:colOff>
      <xdr:row>4665</xdr:row>
      <xdr:rowOff>0</xdr:rowOff>
    </xdr:from>
    <xdr:to>
      <xdr:col>1</xdr:col>
      <xdr:colOff>695325</xdr:colOff>
      <xdr:row>4666</xdr:row>
      <xdr:rowOff>19047</xdr:rowOff>
    </xdr:to>
    <xdr:pic>
      <xdr:nvPicPr>
        <xdr:cNvPr id="157107" name="Picture 218" descr="Izrezak.JPG">
          <a:extLst>
            <a:ext uri="{FF2B5EF4-FFF2-40B4-BE49-F238E27FC236}">
              <a16:creationId xmlns:a16="http://schemas.microsoft.com/office/drawing/2014/main" id="{00000000-0008-0000-0000-0000B36502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343025" y="1586417325"/>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800100</xdr:colOff>
      <xdr:row>4665</xdr:row>
      <xdr:rowOff>0</xdr:rowOff>
    </xdr:from>
    <xdr:to>
      <xdr:col>1</xdr:col>
      <xdr:colOff>800100</xdr:colOff>
      <xdr:row>4665</xdr:row>
      <xdr:rowOff>9521</xdr:rowOff>
    </xdr:to>
    <xdr:pic>
      <xdr:nvPicPr>
        <xdr:cNvPr id="157108" name="Picture 1">
          <a:extLst>
            <a:ext uri="{FF2B5EF4-FFF2-40B4-BE49-F238E27FC236}">
              <a16:creationId xmlns:a16="http://schemas.microsoft.com/office/drawing/2014/main" id="{00000000-0008-0000-0000-0000B46502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447800" y="15864173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561975</xdr:colOff>
      <xdr:row>4665</xdr:row>
      <xdr:rowOff>0</xdr:rowOff>
    </xdr:from>
    <xdr:to>
      <xdr:col>1</xdr:col>
      <xdr:colOff>561975</xdr:colOff>
      <xdr:row>4665</xdr:row>
      <xdr:rowOff>9521</xdr:rowOff>
    </xdr:to>
    <xdr:pic>
      <xdr:nvPicPr>
        <xdr:cNvPr id="157109" name="Picture 185" descr="Izrezak.JPG">
          <a:extLst>
            <a:ext uri="{FF2B5EF4-FFF2-40B4-BE49-F238E27FC236}">
              <a16:creationId xmlns:a16="http://schemas.microsoft.com/office/drawing/2014/main" id="{00000000-0008-0000-0000-0000B56502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t="13013"/>
        <a:stretch>
          <a:fillRect/>
        </a:stretch>
      </xdr:blipFill>
      <xdr:spPr bwMode="auto">
        <a:xfrm>
          <a:off x="1209675" y="15864173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695325</xdr:colOff>
      <xdr:row>4665</xdr:row>
      <xdr:rowOff>0</xdr:rowOff>
    </xdr:from>
    <xdr:to>
      <xdr:col>1</xdr:col>
      <xdr:colOff>695325</xdr:colOff>
      <xdr:row>4666</xdr:row>
      <xdr:rowOff>19046</xdr:rowOff>
    </xdr:to>
    <xdr:pic>
      <xdr:nvPicPr>
        <xdr:cNvPr id="157110" name="Picture 218" descr="Izrezak.JPG">
          <a:extLst>
            <a:ext uri="{FF2B5EF4-FFF2-40B4-BE49-F238E27FC236}">
              <a16:creationId xmlns:a16="http://schemas.microsoft.com/office/drawing/2014/main" id="{00000000-0008-0000-0000-0000B66502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343025" y="158859855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800100</xdr:colOff>
      <xdr:row>4665</xdr:row>
      <xdr:rowOff>0</xdr:rowOff>
    </xdr:from>
    <xdr:to>
      <xdr:col>1</xdr:col>
      <xdr:colOff>800100</xdr:colOff>
      <xdr:row>4665</xdr:row>
      <xdr:rowOff>9520</xdr:rowOff>
    </xdr:to>
    <xdr:pic>
      <xdr:nvPicPr>
        <xdr:cNvPr id="157111" name="Picture 1">
          <a:extLst>
            <a:ext uri="{FF2B5EF4-FFF2-40B4-BE49-F238E27FC236}">
              <a16:creationId xmlns:a16="http://schemas.microsoft.com/office/drawing/2014/main" id="{00000000-0008-0000-0000-0000B76502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447800" y="15885985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561975</xdr:colOff>
      <xdr:row>4665</xdr:row>
      <xdr:rowOff>0</xdr:rowOff>
    </xdr:from>
    <xdr:to>
      <xdr:col>1</xdr:col>
      <xdr:colOff>561975</xdr:colOff>
      <xdr:row>4665</xdr:row>
      <xdr:rowOff>9520</xdr:rowOff>
    </xdr:to>
    <xdr:pic>
      <xdr:nvPicPr>
        <xdr:cNvPr id="157112" name="Picture 185" descr="Izrezak.JPG">
          <a:extLst>
            <a:ext uri="{FF2B5EF4-FFF2-40B4-BE49-F238E27FC236}">
              <a16:creationId xmlns:a16="http://schemas.microsoft.com/office/drawing/2014/main" id="{00000000-0008-0000-0000-0000B86502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t="13013"/>
        <a:stretch>
          <a:fillRect/>
        </a:stretch>
      </xdr:blipFill>
      <xdr:spPr bwMode="auto">
        <a:xfrm>
          <a:off x="1209675" y="15885985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695325</xdr:colOff>
      <xdr:row>4665</xdr:row>
      <xdr:rowOff>0</xdr:rowOff>
    </xdr:from>
    <xdr:to>
      <xdr:col>1</xdr:col>
      <xdr:colOff>695325</xdr:colOff>
      <xdr:row>4666</xdr:row>
      <xdr:rowOff>19053</xdr:rowOff>
    </xdr:to>
    <xdr:pic>
      <xdr:nvPicPr>
        <xdr:cNvPr id="157113" name="Picture 218" descr="Izrezak.JPG">
          <a:extLst>
            <a:ext uri="{FF2B5EF4-FFF2-40B4-BE49-F238E27FC236}">
              <a16:creationId xmlns:a16="http://schemas.microsoft.com/office/drawing/2014/main" id="{00000000-0008-0000-0000-0000B96502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343025" y="159244665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800100</xdr:colOff>
      <xdr:row>4665</xdr:row>
      <xdr:rowOff>0</xdr:rowOff>
    </xdr:from>
    <xdr:to>
      <xdr:col>1</xdr:col>
      <xdr:colOff>800100</xdr:colOff>
      <xdr:row>4665</xdr:row>
      <xdr:rowOff>9527</xdr:rowOff>
    </xdr:to>
    <xdr:pic>
      <xdr:nvPicPr>
        <xdr:cNvPr id="157114" name="Picture 1">
          <a:extLst>
            <a:ext uri="{FF2B5EF4-FFF2-40B4-BE49-F238E27FC236}">
              <a16:creationId xmlns:a16="http://schemas.microsoft.com/office/drawing/2014/main" id="{00000000-0008-0000-0000-0000BA6502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447800" y="15924466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561975</xdr:colOff>
      <xdr:row>4665</xdr:row>
      <xdr:rowOff>0</xdr:rowOff>
    </xdr:from>
    <xdr:to>
      <xdr:col>1</xdr:col>
      <xdr:colOff>561975</xdr:colOff>
      <xdr:row>4665</xdr:row>
      <xdr:rowOff>9527</xdr:rowOff>
    </xdr:to>
    <xdr:pic>
      <xdr:nvPicPr>
        <xdr:cNvPr id="157115" name="Picture 185" descr="Izrezak.JPG">
          <a:extLst>
            <a:ext uri="{FF2B5EF4-FFF2-40B4-BE49-F238E27FC236}">
              <a16:creationId xmlns:a16="http://schemas.microsoft.com/office/drawing/2014/main" id="{00000000-0008-0000-0000-0000BB6502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t="13013"/>
        <a:stretch>
          <a:fillRect/>
        </a:stretch>
      </xdr:blipFill>
      <xdr:spPr bwMode="auto">
        <a:xfrm>
          <a:off x="1209675" y="15924466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695325</xdr:colOff>
      <xdr:row>4665</xdr:row>
      <xdr:rowOff>0</xdr:rowOff>
    </xdr:from>
    <xdr:to>
      <xdr:col>1</xdr:col>
      <xdr:colOff>695325</xdr:colOff>
      <xdr:row>4666</xdr:row>
      <xdr:rowOff>19052</xdr:rowOff>
    </xdr:to>
    <xdr:pic>
      <xdr:nvPicPr>
        <xdr:cNvPr id="157116" name="Picture 218" descr="Izrezak.JPG">
          <a:extLst>
            <a:ext uri="{FF2B5EF4-FFF2-40B4-BE49-F238E27FC236}">
              <a16:creationId xmlns:a16="http://schemas.microsoft.com/office/drawing/2014/main" id="{00000000-0008-0000-0000-0000BC6502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343025" y="1593046725"/>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800100</xdr:colOff>
      <xdr:row>4665</xdr:row>
      <xdr:rowOff>0</xdr:rowOff>
    </xdr:from>
    <xdr:to>
      <xdr:col>1</xdr:col>
      <xdr:colOff>800100</xdr:colOff>
      <xdr:row>4665</xdr:row>
      <xdr:rowOff>9526</xdr:rowOff>
    </xdr:to>
    <xdr:pic>
      <xdr:nvPicPr>
        <xdr:cNvPr id="157117" name="Picture 1">
          <a:extLst>
            <a:ext uri="{FF2B5EF4-FFF2-40B4-BE49-F238E27FC236}">
              <a16:creationId xmlns:a16="http://schemas.microsoft.com/office/drawing/2014/main" id="{00000000-0008-0000-0000-0000BD6502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447800" y="15930467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561975</xdr:colOff>
      <xdr:row>4665</xdr:row>
      <xdr:rowOff>0</xdr:rowOff>
    </xdr:from>
    <xdr:to>
      <xdr:col>1</xdr:col>
      <xdr:colOff>561975</xdr:colOff>
      <xdr:row>4665</xdr:row>
      <xdr:rowOff>9526</xdr:rowOff>
    </xdr:to>
    <xdr:pic>
      <xdr:nvPicPr>
        <xdr:cNvPr id="157118" name="Picture 185" descr="Izrezak.JPG">
          <a:extLst>
            <a:ext uri="{FF2B5EF4-FFF2-40B4-BE49-F238E27FC236}">
              <a16:creationId xmlns:a16="http://schemas.microsoft.com/office/drawing/2014/main" id="{00000000-0008-0000-0000-0000BE6502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t="13013"/>
        <a:stretch>
          <a:fillRect/>
        </a:stretch>
      </xdr:blipFill>
      <xdr:spPr bwMode="auto">
        <a:xfrm>
          <a:off x="1209675" y="15930467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695325</xdr:colOff>
      <xdr:row>4665</xdr:row>
      <xdr:rowOff>0</xdr:rowOff>
    </xdr:from>
    <xdr:to>
      <xdr:col>1</xdr:col>
      <xdr:colOff>695325</xdr:colOff>
      <xdr:row>4666</xdr:row>
      <xdr:rowOff>19052</xdr:rowOff>
    </xdr:to>
    <xdr:pic>
      <xdr:nvPicPr>
        <xdr:cNvPr id="157119" name="Picture 218" descr="Izrezak.JPG">
          <a:extLst>
            <a:ext uri="{FF2B5EF4-FFF2-40B4-BE49-F238E27FC236}">
              <a16:creationId xmlns:a16="http://schemas.microsoft.com/office/drawing/2014/main" id="{00000000-0008-0000-0000-0000BF6502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343025" y="159598995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800100</xdr:colOff>
      <xdr:row>4665</xdr:row>
      <xdr:rowOff>0</xdr:rowOff>
    </xdr:from>
    <xdr:to>
      <xdr:col>1</xdr:col>
      <xdr:colOff>800100</xdr:colOff>
      <xdr:row>4665</xdr:row>
      <xdr:rowOff>9526</xdr:rowOff>
    </xdr:to>
    <xdr:pic>
      <xdr:nvPicPr>
        <xdr:cNvPr id="157120" name="Picture 1">
          <a:extLst>
            <a:ext uri="{FF2B5EF4-FFF2-40B4-BE49-F238E27FC236}">
              <a16:creationId xmlns:a16="http://schemas.microsoft.com/office/drawing/2014/main" id="{00000000-0008-0000-0000-0000C06502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447800" y="15959899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561975</xdr:colOff>
      <xdr:row>4665</xdr:row>
      <xdr:rowOff>0</xdr:rowOff>
    </xdr:from>
    <xdr:to>
      <xdr:col>1</xdr:col>
      <xdr:colOff>561975</xdr:colOff>
      <xdr:row>4665</xdr:row>
      <xdr:rowOff>9526</xdr:rowOff>
    </xdr:to>
    <xdr:pic>
      <xdr:nvPicPr>
        <xdr:cNvPr id="157121" name="Picture 185" descr="Izrezak.JPG">
          <a:extLst>
            <a:ext uri="{FF2B5EF4-FFF2-40B4-BE49-F238E27FC236}">
              <a16:creationId xmlns:a16="http://schemas.microsoft.com/office/drawing/2014/main" id="{00000000-0008-0000-0000-0000C16502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t="13013"/>
        <a:stretch>
          <a:fillRect/>
        </a:stretch>
      </xdr:blipFill>
      <xdr:spPr bwMode="auto">
        <a:xfrm>
          <a:off x="1209675" y="15959899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695325</xdr:colOff>
      <xdr:row>4665</xdr:row>
      <xdr:rowOff>0</xdr:rowOff>
    </xdr:from>
    <xdr:to>
      <xdr:col>1</xdr:col>
      <xdr:colOff>695325</xdr:colOff>
      <xdr:row>4666</xdr:row>
      <xdr:rowOff>19052</xdr:rowOff>
    </xdr:to>
    <xdr:pic>
      <xdr:nvPicPr>
        <xdr:cNvPr id="157122" name="Picture 218" descr="Izrezak.JPG">
          <a:extLst>
            <a:ext uri="{FF2B5EF4-FFF2-40B4-BE49-F238E27FC236}">
              <a16:creationId xmlns:a16="http://schemas.microsoft.com/office/drawing/2014/main" id="{00000000-0008-0000-0000-0000C26502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343025" y="1596590025"/>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800100</xdr:colOff>
      <xdr:row>4665</xdr:row>
      <xdr:rowOff>0</xdr:rowOff>
    </xdr:from>
    <xdr:to>
      <xdr:col>1</xdr:col>
      <xdr:colOff>800100</xdr:colOff>
      <xdr:row>4665</xdr:row>
      <xdr:rowOff>9526</xdr:rowOff>
    </xdr:to>
    <xdr:pic>
      <xdr:nvPicPr>
        <xdr:cNvPr id="157123" name="Picture 1">
          <a:extLst>
            <a:ext uri="{FF2B5EF4-FFF2-40B4-BE49-F238E27FC236}">
              <a16:creationId xmlns:a16="http://schemas.microsoft.com/office/drawing/2014/main" id="{00000000-0008-0000-0000-0000C36502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447800" y="15965900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561975</xdr:colOff>
      <xdr:row>4665</xdr:row>
      <xdr:rowOff>0</xdr:rowOff>
    </xdr:from>
    <xdr:to>
      <xdr:col>1</xdr:col>
      <xdr:colOff>561975</xdr:colOff>
      <xdr:row>4665</xdr:row>
      <xdr:rowOff>9526</xdr:rowOff>
    </xdr:to>
    <xdr:pic>
      <xdr:nvPicPr>
        <xdr:cNvPr id="157124" name="Picture 185" descr="Izrezak.JPG">
          <a:extLst>
            <a:ext uri="{FF2B5EF4-FFF2-40B4-BE49-F238E27FC236}">
              <a16:creationId xmlns:a16="http://schemas.microsoft.com/office/drawing/2014/main" id="{00000000-0008-0000-0000-0000C46502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t="13013"/>
        <a:stretch>
          <a:fillRect/>
        </a:stretch>
      </xdr:blipFill>
      <xdr:spPr bwMode="auto">
        <a:xfrm>
          <a:off x="1209675" y="15965900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695325</xdr:colOff>
      <xdr:row>4665</xdr:row>
      <xdr:rowOff>0</xdr:rowOff>
    </xdr:from>
    <xdr:to>
      <xdr:col>1</xdr:col>
      <xdr:colOff>695325</xdr:colOff>
      <xdr:row>4666</xdr:row>
      <xdr:rowOff>19050</xdr:rowOff>
    </xdr:to>
    <xdr:pic>
      <xdr:nvPicPr>
        <xdr:cNvPr id="157125" name="Picture 218" descr="Izrezak.JPG">
          <a:extLst>
            <a:ext uri="{FF2B5EF4-FFF2-40B4-BE49-F238E27FC236}">
              <a16:creationId xmlns:a16="http://schemas.microsoft.com/office/drawing/2014/main" id="{00000000-0008-0000-0000-0000C56502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343025" y="1599657075"/>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800100</xdr:colOff>
      <xdr:row>4665</xdr:row>
      <xdr:rowOff>0</xdr:rowOff>
    </xdr:from>
    <xdr:to>
      <xdr:col>1</xdr:col>
      <xdr:colOff>800100</xdr:colOff>
      <xdr:row>4665</xdr:row>
      <xdr:rowOff>9524</xdr:rowOff>
    </xdr:to>
    <xdr:pic>
      <xdr:nvPicPr>
        <xdr:cNvPr id="157126" name="Picture 1">
          <a:extLst>
            <a:ext uri="{FF2B5EF4-FFF2-40B4-BE49-F238E27FC236}">
              <a16:creationId xmlns:a16="http://schemas.microsoft.com/office/drawing/2014/main" id="{00000000-0008-0000-0000-0000C66502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447800" y="15996570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561975</xdr:colOff>
      <xdr:row>4665</xdr:row>
      <xdr:rowOff>0</xdr:rowOff>
    </xdr:from>
    <xdr:to>
      <xdr:col>1</xdr:col>
      <xdr:colOff>561975</xdr:colOff>
      <xdr:row>4665</xdr:row>
      <xdr:rowOff>9524</xdr:rowOff>
    </xdr:to>
    <xdr:pic>
      <xdr:nvPicPr>
        <xdr:cNvPr id="157127" name="Picture 185" descr="Izrezak.JPG">
          <a:extLst>
            <a:ext uri="{FF2B5EF4-FFF2-40B4-BE49-F238E27FC236}">
              <a16:creationId xmlns:a16="http://schemas.microsoft.com/office/drawing/2014/main" id="{00000000-0008-0000-0000-0000C76502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t="13013"/>
        <a:stretch>
          <a:fillRect/>
        </a:stretch>
      </xdr:blipFill>
      <xdr:spPr bwMode="auto">
        <a:xfrm>
          <a:off x="1209675" y="15996570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695325</xdr:colOff>
      <xdr:row>4665</xdr:row>
      <xdr:rowOff>0</xdr:rowOff>
    </xdr:from>
    <xdr:to>
      <xdr:col>1</xdr:col>
      <xdr:colOff>695325</xdr:colOff>
      <xdr:row>4666</xdr:row>
      <xdr:rowOff>19054</xdr:rowOff>
    </xdr:to>
    <xdr:pic>
      <xdr:nvPicPr>
        <xdr:cNvPr id="157128" name="Picture 218" descr="Izrezak.JPG">
          <a:extLst>
            <a:ext uri="{FF2B5EF4-FFF2-40B4-BE49-F238E27FC236}">
              <a16:creationId xmlns:a16="http://schemas.microsoft.com/office/drawing/2014/main" id="{00000000-0008-0000-0000-0000C86502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343025" y="16022574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800100</xdr:colOff>
      <xdr:row>4665</xdr:row>
      <xdr:rowOff>0</xdr:rowOff>
    </xdr:from>
    <xdr:to>
      <xdr:col>1</xdr:col>
      <xdr:colOff>800100</xdr:colOff>
      <xdr:row>4665</xdr:row>
      <xdr:rowOff>9528</xdr:rowOff>
    </xdr:to>
    <xdr:pic>
      <xdr:nvPicPr>
        <xdr:cNvPr id="157129" name="Picture 1">
          <a:extLst>
            <a:ext uri="{FF2B5EF4-FFF2-40B4-BE49-F238E27FC236}">
              <a16:creationId xmlns:a16="http://schemas.microsoft.com/office/drawing/2014/main" id="{00000000-0008-0000-0000-0000C96502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447800" y="16022574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561975</xdr:colOff>
      <xdr:row>4665</xdr:row>
      <xdr:rowOff>0</xdr:rowOff>
    </xdr:from>
    <xdr:to>
      <xdr:col>1</xdr:col>
      <xdr:colOff>561975</xdr:colOff>
      <xdr:row>4665</xdr:row>
      <xdr:rowOff>9528</xdr:rowOff>
    </xdr:to>
    <xdr:pic>
      <xdr:nvPicPr>
        <xdr:cNvPr id="157130" name="Picture 185" descr="Izrezak.JPG">
          <a:extLst>
            <a:ext uri="{FF2B5EF4-FFF2-40B4-BE49-F238E27FC236}">
              <a16:creationId xmlns:a16="http://schemas.microsoft.com/office/drawing/2014/main" id="{00000000-0008-0000-0000-0000CA6502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t="13013"/>
        <a:stretch>
          <a:fillRect/>
        </a:stretch>
      </xdr:blipFill>
      <xdr:spPr bwMode="auto">
        <a:xfrm>
          <a:off x="1209675" y="16022574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695325</xdr:colOff>
      <xdr:row>4665</xdr:row>
      <xdr:rowOff>0</xdr:rowOff>
    </xdr:from>
    <xdr:to>
      <xdr:col>1</xdr:col>
      <xdr:colOff>695325</xdr:colOff>
      <xdr:row>4666</xdr:row>
      <xdr:rowOff>19052</xdr:rowOff>
    </xdr:to>
    <xdr:pic>
      <xdr:nvPicPr>
        <xdr:cNvPr id="157131" name="Picture 218" descr="Izrezak.JPG">
          <a:extLst>
            <a:ext uri="{FF2B5EF4-FFF2-40B4-BE49-F238E27FC236}">
              <a16:creationId xmlns:a16="http://schemas.microsoft.com/office/drawing/2014/main" id="{00000000-0008-0000-0000-0000CB6502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343025" y="1602857475"/>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800100</xdr:colOff>
      <xdr:row>4665</xdr:row>
      <xdr:rowOff>0</xdr:rowOff>
    </xdr:from>
    <xdr:to>
      <xdr:col>1</xdr:col>
      <xdr:colOff>800100</xdr:colOff>
      <xdr:row>4665</xdr:row>
      <xdr:rowOff>9526</xdr:rowOff>
    </xdr:to>
    <xdr:pic>
      <xdr:nvPicPr>
        <xdr:cNvPr id="157132" name="Picture 1">
          <a:extLst>
            <a:ext uri="{FF2B5EF4-FFF2-40B4-BE49-F238E27FC236}">
              <a16:creationId xmlns:a16="http://schemas.microsoft.com/office/drawing/2014/main" id="{00000000-0008-0000-0000-0000CC6502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447800" y="16028574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561975</xdr:colOff>
      <xdr:row>4665</xdr:row>
      <xdr:rowOff>0</xdr:rowOff>
    </xdr:from>
    <xdr:to>
      <xdr:col>1</xdr:col>
      <xdr:colOff>561975</xdr:colOff>
      <xdr:row>4665</xdr:row>
      <xdr:rowOff>9526</xdr:rowOff>
    </xdr:to>
    <xdr:pic>
      <xdr:nvPicPr>
        <xdr:cNvPr id="157133" name="Picture 185" descr="Izrezak.JPG">
          <a:extLst>
            <a:ext uri="{FF2B5EF4-FFF2-40B4-BE49-F238E27FC236}">
              <a16:creationId xmlns:a16="http://schemas.microsoft.com/office/drawing/2014/main" id="{00000000-0008-0000-0000-0000CD6502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t="13013"/>
        <a:stretch>
          <a:fillRect/>
        </a:stretch>
      </xdr:blipFill>
      <xdr:spPr bwMode="auto">
        <a:xfrm>
          <a:off x="1209675" y="16028574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695325</xdr:colOff>
      <xdr:row>4665</xdr:row>
      <xdr:rowOff>0</xdr:rowOff>
    </xdr:from>
    <xdr:to>
      <xdr:col>1</xdr:col>
      <xdr:colOff>695325</xdr:colOff>
      <xdr:row>4666</xdr:row>
      <xdr:rowOff>19054</xdr:rowOff>
    </xdr:to>
    <xdr:pic>
      <xdr:nvPicPr>
        <xdr:cNvPr id="157134" name="Picture 218" descr="Izrezak.JPG">
          <a:extLst>
            <a:ext uri="{FF2B5EF4-FFF2-40B4-BE49-F238E27FC236}">
              <a16:creationId xmlns:a16="http://schemas.microsoft.com/office/drawing/2014/main" id="{00000000-0008-0000-0000-0000CE6502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343025" y="1605886425"/>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800100</xdr:colOff>
      <xdr:row>4665</xdr:row>
      <xdr:rowOff>0</xdr:rowOff>
    </xdr:from>
    <xdr:to>
      <xdr:col>1</xdr:col>
      <xdr:colOff>800100</xdr:colOff>
      <xdr:row>4665</xdr:row>
      <xdr:rowOff>9528</xdr:rowOff>
    </xdr:to>
    <xdr:pic>
      <xdr:nvPicPr>
        <xdr:cNvPr id="157135" name="Picture 1">
          <a:extLst>
            <a:ext uri="{FF2B5EF4-FFF2-40B4-BE49-F238E27FC236}">
              <a16:creationId xmlns:a16="http://schemas.microsoft.com/office/drawing/2014/main" id="{00000000-0008-0000-0000-0000CF6502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447800" y="16058864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561975</xdr:colOff>
      <xdr:row>4665</xdr:row>
      <xdr:rowOff>0</xdr:rowOff>
    </xdr:from>
    <xdr:to>
      <xdr:col>1</xdr:col>
      <xdr:colOff>561975</xdr:colOff>
      <xdr:row>4665</xdr:row>
      <xdr:rowOff>9528</xdr:rowOff>
    </xdr:to>
    <xdr:pic>
      <xdr:nvPicPr>
        <xdr:cNvPr id="157136" name="Picture 185" descr="Izrezak.JPG">
          <a:extLst>
            <a:ext uri="{FF2B5EF4-FFF2-40B4-BE49-F238E27FC236}">
              <a16:creationId xmlns:a16="http://schemas.microsoft.com/office/drawing/2014/main" id="{00000000-0008-0000-0000-0000D06502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t="13013"/>
        <a:stretch>
          <a:fillRect/>
        </a:stretch>
      </xdr:blipFill>
      <xdr:spPr bwMode="auto">
        <a:xfrm>
          <a:off x="1209675" y="16058864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695325</xdr:colOff>
      <xdr:row>4665</xdr:row>
      <xdr:rowOff>0</xdr:rowOff>
    </xdr:from>
    <xdr:to>
      <xdr:col>1</xdr:col>
      <xdr:colOff>695325</xdr:colOff>
      <xdr:row>4666</xdr:row>
      <xdr:rowOff>19053</xdr:rowOff>
    </xdr:to>
    <xdr:pic>
      <xdr:nvPicPr>
        <xdr:cNvPr id="157137" name="Picture 218" descr="Izrezak.JPG">
          <a:extLst>
            <a:ext uri="{FF2B5EF4-FFF2-40B4-BE49-F238E27FC236}">
              <a16:creationId xmlns:a16="http://schemas.microsoft.com/office/drawing/2014/main" id="{00000000-0008-0000-0000-0000D16502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343025" y="1661340975"/>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800100</xdr:colOff>
      <xdr:row>4665</xdr:row>
      <xdr:rowOff>0</xdr:rowOff>
    </xdr:from>
    <xdr:to>
      <xdr:col>1</xdr:col>
      <xdr:colOff>800100</xdr:colOff>
      <xdr:row>4665</xdr:row>
      <xdr:rowOff>9527</xdr:rowOff>
    </xdr:to>
    <xdr:pic>
      <xdr:nvPicPr>
        <xdr:cNvPr id="157138" name="Picture 1">
          <a:extLst>
            <a:ext uri="{FF2B5EF4-FFF2-40B4-BE49-F238E27FC236}">
              <a16:creationId xmlns:a16="http://schemas.microsoft.com/office/drawing/2014/main" id="{00000000-0008-0000-0000-0000D26502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447800" y="16613409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561975</xdr:colOff>
      <xdr:row>4665</xdr:row>
      <xdr:rowOff>0</xdr:rowOff>
    </xdr:from>
    <xdr:to>
      <xdr:col>1</xdr:col>
      <xdr:colOff>561975</xdr:colOff>
      <xdr:row>4665</xdr:row>
      <xdr:rowOff>9527</xdr:rowOff>
    </xdr:to>
    <xdr:pic>
      <xdr:nvPicPr>
        <xdr:cNvPr id="157139" name="Picture 185" descr="Izrezak.JPG">
          <a:extLst>
            <a:ext uri="{FF2B5EF4-FFF2-40B4-BE49-F238E27FC236}">
              <a16:creationId xmlns:a16="http://schemas.microsoft.com/office/drawing/2014/main" id="{00000000-0008-0000-0000-0000D36502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t="13013"/>
        <a:stretch>
          <a:fillRect/>
        </a:stretch>
      </xdr:blipFill>
      <xdr:spPr bwMode="auto">
        <a:xfrm>
          <a:off x="1209675" y="16613409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695325</xdr:colOff>
      <xdr:row>4665</xdr:row>
      <xdr:rowOff>0</xdr:rowOff>
    </xdr:from>
    <xdr:to>
      <xdr:col>1</xdr:col>
      <xdr:colOff>695325</xdr:colOff>
      <xdr:row>4666</xdr:row>
      <xdr:rowOff>19048</xdr:rowOff>
    </xdr:to>
    <xdr:pic>
      <xdr:nvPicPr>
        <xdr:cNvPr id="157140" name="Picture 218" descr="Izrezak.JPG">
          <a:extLst>
            <a:ext uri="{FF2B5EF4-FFF2-40B4-BE49-F238E27FC236}">
              <a16:creationId xmlns:a16="http://schemas.microsoft.com/office/drawing/2014/main" id="{00000000-0008-0000-0000-0000D46502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343025" y="1659645525"/>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800100</xdr:colOff>
      <xdr:row>4665</xdr:row>
      <xdr:rowOff>0</xdr:rowOff>
    </xdr:from>
    <xdr:to>
      <xdr:col>1</xdr:col>
      <xdr:colOff>800100</xdr:colOff>
      <xdr:row>4665</xdr:row>
      <xdr:rowOff>9522</xdr:rowOff>
    </xdr:to>
    <xdr:pic>
      <xdr:nvPicPr>
        <xdr:cNvPr id="157141" name="Picture 1">
          <a:extLst>
            <a:ext uri="{FF2B5EF4-FFF2-40B4-BE49-F238E27FC236}">
              <a16:creationId xmlns:a16="http://schemas.microsoft.com/office/drawing/2014/main" id="{00000000-0008-0000-0000-0000D56502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447800" y="16596455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561975</xdr:colOff>
      <xdr:row>4665</xdr:row>
      <xdr:rowOff>0</xdr:rowOff>
    </xdr:from>
    <xdr:to>
      <xdr:col>1</xdr:col>
      <xdr:colOff>561975</xdr:colOff>
      <xdr:row>4665</xdr:row>
      <xdr:rowOff>9522</xdr:rowOff>
    </xdr:to>
    <xdr:pic>
      <xdr:nvPicPr>
        <xdr:cNvPr id="157142" name="Picture 185" descr="Izrezak.JPG">
          <a:extLst>
            <a:ext uri="{FF2B5EF4-FFF2-40B4-BE49-F238E27FC236}">
              <a16:creationId xmlns:a16="http://schemas.microsoft.com/office/drawing/2014/main" id="{00000000-0008-0000-0000-0000D66502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t="13013"/>
        <a:stretch>
          <a:fillRect/>
        </a:stretch>
      </xdr:blipFill>
      <xdr:spPr bwMode="auto">
        <a:xfrm>
          <a:off x="1209675" y="16596455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695325</xdr:colOff>
      <xdr:row>4665</xdr:row>
      <xdr:rowOff>0</xdr:rowOff>
    </xdr:from>
    <xdr:to>
      <xdr:col>1</xdr:col>
      <xdr:colOff>695325</xdr:colOff>
      <xdr:row>4666</xdr:row>
      <xdr:rowOff>19054</xdr:rowOff>
    </xdr:to>
    <xdr:pic>
      <xdr:nvPicPr>
        <xdr:cNvPr id="157143" name="Picture 218" descr="Izrezak.JPG">
          <a:extLst>
            <a:ext uri="{FF2B5EF4-FFF2-40B4-BE49-F238E27FC236}">
              <a16:creationId xmlns:a16="http://schemas.microsoft.com/office/drawing/2014/main" id="{00000000-0008-0000-0000-0000D76502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343025" y="166468425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800100</xdr:colOff>
      <xdr:row>4665</xdr:row>
      <xdr:rowOff>0</xdr:rowOff>
    </xdr:from>
    <xdr:to>
      <xdr:col>1</xdr:col>
      <xdr:colOff>800100</xdr:colOff>
      <xdr:row>4665</xdr:row>
      <xdr:rowOff>9528</xdr:rowOff>
    </xdr:to>
    <xdr:pic>
      <xdr:nvPicPr>
        <xdr:cNvPr id="157144" name="Picture 1">
          <a:extLst>
            <a:ext uri="{FF2B5EF4-FFF2-40B4-BE49-F238E27FC236}">
              <a16:creationId xmlns:a16="http://schemas.microsoft.com/office/drawing/2014/main" id="{00000000-0008-0000-0000-0000D86502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447800" y="16646842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561975</xdr:colOff>
      <xdr:row>4665</xdr:row>
      <xdr:rowOff>0</xdr:rowOff>
    </xdr:from>
    <xdr:to>
      <xdr:col>1</xdr:col>
      <xdr:colOff>561975</xdr:colOff>
      <xdr:row>4665</xdr:row>
      <xdr:rowOff>9528</xdr:rowOff>
    </xdr:to>
    <xdr:pic>
      <xdr:nvPicPr>
        <xdr:cNvPr id="157145" name="Picture 185" descr="Izrezak.JPG">
          <a:extLst>
            <a:ext uri="{FF2B5EF4-FFF2-40B4-BE49-F238E27FC236}">
              <a16:creationId xmlns:a16="http://schemas.microsoft.com/office/drawing/2014/main" id="{00000000-0008-0000-0000-0000D96502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t="13013"/>
        <a:stretch>
          <a:fillRect/>
        </a:stretch>
      </xdr:blipFill>
      <xdr:spPr bwMode="auto">
        <a:xfrm>
          <a:off x="1209675" y="16646842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695325</xdr:colOff>
      <xdr:row>4665</xdr:row>
      <xdr:rowOff>0</xdr:rowOff>
    </xdr:from>
    <xdr:to>
      <xdr:col>1</xdr:col>
      <xdr:colOff>695325</xdr:colOff>
      <xdr:row>4666</xdr:row>
      <xdr:rowOff>19050</xdr:rowOff>
    </xdr:to>
    <xdr:pic>
      <xdr:nvPicPr>
        <xdr:cNvPr id="157146" name="Picture 218" descr="Izrezak.JPG">
          <a:extLst>
            <a:ext uri="{FF2B5EF4-FFF2-40B4-BE49-F238E27FC236}">
              <a16:creationId xmlns:a16="http://schemas.microsoft.com/office/drawing/2014/main" id="{00000000-0008-0000-0000-0000DA6502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343025" y="1665798675"/>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800100</xdr:colOff>
      <xdr:row>4665</xdr:row>
      <xdr:rowOff>0</xdr:rowOff>
    </xdr:from>
    <xdr:to>
      <xdr:col>1</xdr:col>
      <xdr:colOff>800100</xdr:colOff>
      <xdr:row>4665</xdr:row>
      <xdr:rowOff>9524</xdr:rowOff>
    </xdr:to>
    <xdr:pic>
      <xdr:nvPicPr>
        <xdr:cNvPr id="157147" name="Picture 1">
          <a:extLst>
            <a:ext uri="{FF2B5EF4-FFF2-40B4-BE49-F238E27FC236}">
              <a16:creationId xmlns:a16="http://schemas.microsoft.com/office/drawing/2014/main" id="{00000000-0008-0000-0000-0000DB6502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447800" y="16657986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561975</xdr:colOff>
      <xdr:row>4665</xdr:row>
      <xdr:rowOff>0</xdr:rowOff>
    </xdr:from>
    <xdr:to>
      <xdr:col>1</xdr:col>
      <xdr:colOff>561975</xdr:colOff>
      <xdr:row>4665</xdr:row>
      <xdr:rowOff>9524</xdr:rowOff>
    </xdr:to>
    <xdr:pic>
      <xdr:nvPicPr>
        <xdr:cNvPr id="157148" name="Picture 185" descr="Izrezak.JPG">
          <a:extLst>
            <a:ext uri="{FF2B5EF4-FFF2-40B4-BE49-F238E27FC236}">
              <a16:creationId xmlns:a16="http://schemas.microsoft.com/office/drawing/2014/main" id="{00000000-0008-0000-0000-0000DC6502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t="13013"/>
        <a:stretch>
          <a:fillRect/>
        </a:stretch>
      </xdr:blipFill>
      <xdr:spPr bwMode="auto">
        <a:xfrm>
          <a:off x="1209675" y="16657986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695325</xdr:colOff>
      <xdr:row>4665</xdr:row>
      <xdr:rowOff>0</xdr:rowOff>
    </xdr:from>
    <xdr:to>
      <xdr:col>1</xdr:col>
      <xdr:colOff>695325</xdr:colOff>
      <xdr:row>4666</xdr:row>
      <xdr:rowOff>9527</xdr:rowOff>
    </xdr:to>
    <xdr:pic>
      <xdr:nvPicPr>
        <xdr:cNvPr id="157149" name="Picture 218" descr="Izrezak.JPG">
          <a:extLst>
            <a:ext uri="{FF2B5EF4-FFF2-40B4-BE49-F238E27FC236}">
              <a16:creationId xmlns:a16="http://schemas.microsoft.com/office/drawing/2014/main" id="{00000000-0008-0000-0000-0000DD6502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343025" y="16689895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800100</xdr:colOff>
      <xdr:row>4665</xdr:row>
      <xdr:rowOff>0</xdr:rowOff>
    </xdr:from>
    <xdr:to>
      <xdr:col>1</xdr:col>
      <xdr:colOff>800100</xdr:colOff>
      <xdr:row>4665</xdr:row>
      <xdr:rowOff>9526</xdr:rowOff>
    </xdr:to>
    <xdr:pic>
      <xdr:nvPicPr>
        <xdr:cNvPr id="157150" name="Picture 1">
          <a:extLst>
            <a:ext uri="{FF2B5EF4-FFF2-40B4-BE49-F238E27FC236}">
              <a16:creationId xmlns:a16="http://schemas.microsoft.com/office/drawing/2014/main" id="{00000000-0008-0000-0000-0000DE6502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447800" y="16689895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561975</xdr:colOff>
      <xdr:row>4665</xdr:row>
      <xdr:rowOff>0</xdr:rowOff>
    </xdr:from>
    <xdr:to>
      <xdr:col>1</xdr:col>
      <xdr:colOff>561975</xdr:colOff>
      <xdr:row>4665</xdr:row>
      <xdr:rowOff>9526</xdr:rowOff>
    </xdr:to>
    <xdr:pic>
      <xdr:nvPicPr>
        <xdr:cNvPr id="157151" name="Picture 185" descr="Izrezak.JPG">
          <a:extLst>
            <a:ext uri="{FF2B5EF4-FFF2-40B4-BE49-F238E27FC236}">
              <a16:creationId xmlns:a16="http://schemas.microsoft.com/office/drawing/2014/main" id="{00000000-0008-0000-0000-0000DF6502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t="13013"/>
        <a:stretch>
          <a:fillRect/>
        </a:stretch>
      </xdr:blipFill>
      <xdr:spPr bwMode="auto">
        <a:xfrm>
          <a:off x="1209675" y="16689895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695325</xdr:colOff>
      <xdr:row>4665</xdr:row>
      <xdr:rowOff>0</xdr:rowOff>
    </xdr:from>
    <xdr:to>
      <xdr:col>1</xdr:col>
      <xdr:colOff>695325</xdr:colOff>
      <xdr:row>4666</xdr:row>
      <xdr:rowOff>19051</xdr:rowOff>
    </xdr:to>
    <xdr:pic>
      <xdr:nvPicPr>
        <xdr:cNvPr id="157152" name="Picture 218" descr="Izrezak.JPG">
          <a:extLst>
            <a:ext uri="{FF2B5EF4-FFF2-40B4-BE49-F238E27FC236}">
              <a16:creationId xmlns:a16="http://schemas.microsoft.com/office/drawing/2014/main" id="{00000000-0008-0000-0000-0000E06502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343025" y="167005635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800100</xdr:colOff>
      <xdr:row>4665</xdr:row>
      <xdr:rowOff>0</xdr:rowOff>
    </xdr:from>
    <xdr:to>
      <xdr:col>1</xdr:col>
      <xdr:colOff>800100</xdr:colOff>
      <xdr:row>4665</xdr:row>
      <xdr:rowOff>9525</xdr:rowOff>
    </xdr:to>
    <xdr:pic>
      <xdr:nvPicPr>
        <xdr:cNvPr id="157153" name="Picture 1">
          <a:extLst>
            <a:ext uri="{FF2B5EF4-FFF2-40B4-BE49-F238E27FC236}">
              <a16:creationId xmlns:a16="http://schemas.microsoft.com/office/drawing/2014/main" id="{00000000-0008-0000-0000-0000E16502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447800" y="1670056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561975</xdr:colOff>
      <xdr:row>4665</xdr:row>
      <xdr:rowOff>0</xdr:rowOff>
    </xdr:from>
    <xdr:to>
      <xdr:col>1</xdr:col>
      <xdr:colOff>561975</xdr:colOff>
      <xdr:row>4665</xdr:row>
      <xdr:rowOff>9525</xdr:rowOff>
    </xdr:to>
    <xdr:pic>
      <xdr:nvPicPr>
        <xdr:cNvPr id="157154" name="Picture 185" descr="Izrezak.JPG">
          <a:extLst>
            <a:ext uri="{FF2B5EF4-FFF2-40B4-BE49-F238E27FC236}">
              <a16:creationId xmlns:a16="http://schemas.microsoft.com/office/drawing/2014/main" id="{00000000-0008-0000-0000-0000E26502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t="13013"/>
        <a:stretch>
          <a:fillRect/>
        </a:stretch>
      </xdr:blipFill>
      <xdr:spPr bwMode="auto">
        <a:xfrm>
          <a:off x="1209675" y="1670056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695325</xdr:colOff>
      <xdr:row>4665</xdr:row>
      <xdr:rowOff>0</xdr:rowOff>
    </xdr:from>
    <xdr:to>
      <xdr:col>1</xdr:col>
      <xdr:colOff>695325</xdr:colOff>
      <xdr:row>4666</xdr:row>
      <xdr:rowOff>19054</xdr:rowOff>
    </xdr:to>
    <xdr:pic>
      <xdr:nvPicPr>
        <xdr:cNvPr id="157155" name="Picture 218" descr="Izrezak.JPG">
          <a:extLst>
            <a:ext uri="{FF2B5EF4-FFF2-40B4-BE49-F238E27FC236}">
              <a16:creationId xmlns:a16="http://schemas.microsoft.com/office/drawing/2014/main" id="{00000000-0008-0000-0000-0000E36502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343025" y="167291385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800100</xdr:colOff>
      <xdr:row>4665</xdr:row>
      <xdr:rowOff>0</xdr:rowOff>
    </xdr:from>
    <xdr:to>
      <xdr:col>1</xdr:col>
      <xdr:colOff>800100</xdr:colOff>
      <xdr:row>4665</xdr:row>
      <xdr:rowOff>9528</xdr:rowOff>
    </xdr:to>
    <xdr:pic>
      <xdr:nvPicPr>
        <xdr:cNvPr id="157156" name="Picture 1">
          <a:extLst>
            <a:ext uri="{FF2B5EF4-FFF2-40B4-BE49-F238E27FC236}">
              <a16:creationId xmlns:a16="http://schemas.microsoft.com/office/drawing/2014/main" id="{00000000-0008-0000-0000-0000E46502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447800" y="16729138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561975</xdr:colOff>
      <xdr:row>4665</xdr:row>
      <xdr:rowOff>0</xdr:rowOff>
    </xdr:from>
    <xdr:to>
      <xdr:col>1</xdr:col>
      <xdr:colOff>561975</xdr:colOff>
      <xdr:row>4665</xdr:row>
      <xdr:rowOff>9528</xdr:rowOff>
    </xdr:to>
    <xdr:pic>
      <xdr:nvPicPr>
        <xdr:cNvPr id="157157" name="Picture 185" descr="Izrezak.JPG">
          <a:extLst>
            <a:ext uri="{FF2B5EF4-FFF2-40B4-BE49-F238E27FC236}">
              <a16:creationId xmlns:a16="http://schemas.microsoft.com/office/drawing/2014/main" id="{00000000-0008-0000-0000-0000E56502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t="13013"/>
        <a:stretch>
          <a:fillRect/>
        </a:stretch>
      </xdr:blipFill>
      <xdr:spPr bwMode="auto">
        <a:xfrm>
          <a:off x="1209675" y="16729138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695325</xdr:colOff>
      <xdr:row>4665</xdr:row>
      <xdr:rowOff>0</xdr:rowOff>
    </xdr:from>
    <xdr:to>
      <xdr:col>1</xdr:col>
      <xdr:colOff>695325</xdr:colOff>
      <xdr:row>4666</xdr:row>
      <xdr:rowOff>19051</xdr:rowOff>
    </xdr:to>
    <xdr:pic>
      <xdr:nvPicPr>
        <xdr:cNvPr id="157158" name="Picture 218" descr="Izrezak.JPG">
          <a:extLst>
            <a:ext uri="{FF2B5EF4-FFF2-40B4-BE49-F238E27FC236}">
              <a16:creationId xmlns:a16="http://schemas.microsoft.com/office/drawing/2014/main" id="{00000000-0008-0000-0000-0000E66502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343025" y="16739616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800100</xdr:colOff>
      <xdr:row>4665</xdr:row>
      <xdr:rowOff>0</xdr:rowOff>
    </xdr:from>
    <xdr:to>
      <xdr:col>1</xdr:col>
      <xdr:colOff>800100</xdr:colOff>
      <xdr:row>4665</xdr:row>
      <xdr:rowOff>9525</xdr:rowOff>
    </xdr:to>
    <xdr:pic>
      <xdr:nvPicPr>
        <xdr:cNvPr id="157159" name="Picture 1">
          <a:extLst>
            <a:ext uri="{FF2B5EF4-FFF2-40B4-BE49-F238E27FC236}">
              <a16:creationId xmlns:a16="http://schemas.microsoft.com/office/drawing/2014/main" id="{00000000-0008-0000-0000-0000E76502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447800" y="16739616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561975</xdr:colOff>
      <xdr:row>4665</xdr:row>
      <xdr:rowOff>0</xdr:rowOff>
    </xdr:from>
    <xdr:to>
      <xdr:col>1</xdr:col>
      <xdr:colOff>561975</xdr:colOff>
      <xdr:row>4665</xdr:row>
      <xdr:rowOff>9525</xdr:rowOff>
    </xdr:to>
    <xdr:pic>
      <xdr:nvPicPr>
        <xdr:cNvPr id="157160" name="Picture 185" descr="Izrezak.JPG">
          <a:extLst>
            <a:ext uri="{FF2B5EF4-FFF2-40B4-BE49-F238E27FC236}">
              <a16:creationId xmlns:a16="http://schemas.microsoft.com/office/drawing/2014/main" id="{00000000-0008-0000-0000-0000E86502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t="13013"/>
        <a:stretch>
          <a:fillRect/>
        </a:stretch>
      </xdr:blipFill>
      <xdr:spPr bwMode="auto">
        <a:xfrm>
          <a:off x="1209675" y="16739616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695325</xdr:colOff>
      <xdr:row>4665</xdr:row>
      <xdr:rowOff>0</xdr:rowOff>
    </xdr:from>
    <xdr:to>
      <xdr:col>1</xdr:col>
      <xdr:colOff>695325</xdr:colOff>
      <xdr:row>4666</xdr:row>
      <xdr:rowOff>19048</xdr:rowOff>
    </xdr:to>
    <xdr:pic>
      <xdr:nvPicPr>
        <xdr:cNvPr id="157161" name="Picture 218" descr="Izrezak.JPG">
          <a:extLst>
            <a:ext uri="{FF2B5EF4-FFF2-40B4-BE49-F238E27FC236}">
              <a16:creationId xmlns:a16="http://schemas.microsoft.com/office/drawing/2014/main" id="{00000000-0008-0000-0000-0000E96502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343025" y="16773144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800100</xdr:colOff>
      <xdr:row>4665</xdr:row>
      <xdr:rowOff>0</xdr:rowOff>
    </xdr:from>
    <xdr:to>
      <xdr:col>1</xdr:col>
      <xdr:colOff>800100</xdr:colOff>
      <xdr:row>4665</xdr:row>
      <xdr:rowOff>9522</xdr:rowOff>
    </xdr:to>
    <xdr:pic>
      <xdr:nvPicPr>
        <xdr:cNvPr id="157162" name="Picture 1">
          <a:extLst>
            <a:ext uri="{FF2B5EF4-FFF2-40B4-BE49-F238E27FC236}">
              <a16:creationId xmlns:a16="http://schemas.microsoft.com/office/drawing/2014/main" id="{00000000-0008-0000-0000-0000EA6502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447800" y="16773144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561975</xdr:colOff>
      <xdr:row>4665</xdr:row>
      <xdr:rowOff>0</xdr:rowOff>
    </xdr:from>
    <xdr:to>
      <xdr:col>1</xdr:col>
      <xdr:colOff>561975</xdr:colOff>
      <xdr:row>4665</xdr:row>
      <xdr:rowOff>9522</xdr:rowOff>
    </xdr:to>
    <xdr:pic>
      <xdr:nvPicPr>
        <xdr:cNvPr id="157163" name="Picture 185" descr="Izrezak.JPG">
          <a:extLst>
            <a:ext uri="{FF2B5EF4-FFF2-40B4-BE49-F238E27FC236}">
              <a16:creationId xmlns:a16="http://schemas.microsoft.com/office/drawing/2014/main" id="{00000000-0008-0000-0000-0000EB6502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t="13013"/>
        <a:stretch>
          <a:fillRect/>
        </a:stretch>
      </xdr:blipFill>
      <xdr:spPr bwMode="auto">
        <a:xfrm>
          <a:off x="1209675" y="16773144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695325</xdr:colOff>
      <xdr:row>4665</xdr:row>
      <xdr:rowOff>0</xdr:rowOff>
    </xdr:from>
    <xdr:to>
      <xdr:col>1</xdr:col>
      <xdr:colOff>695325</xdr:colOff>
      <xdr:row>4666</xdr:row>
      <xdr:rowOff>19050</xdr:rowOff>
    </xdr:to>
    <xdr:pic>
      <xdr:nvPicPr>
        <xdr:cNvPr id="157164" name="Picture 218" descr="Izrezak.JPG">
          <a:extLst>
            <a:ext uri="{FF2B5EF4-FFF2-40B4-BE49-F238E27FC236}">
              <a16:creationId xmlns:a16="http://schemas.microsoft.com/office/drawing/2014/main" id="{00000000-0008-0000-0000-0000EC6502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343025" y="167836215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800100</xdr:colOff>
      <xdr:row>4665</xdr:row>
      <xdr:rowOff>0</xdr:rowOff>
    </xdr:from>
    <xdr:to>
      <xdr:col>1</xdr:col>
      <xdr:colOff>800100</xdr:colOff>
      <xdr:row>4665</xdr:row>
      <xdr:rowOff>9524</xdr:rowOff>
    </xdr:to>
    <xdr:pic>
      <xdr:nvPicPr>
        <xdr:cNvPr id="157165" name="Picture 1">
          <a:extLst>
            <a:ext uri="{FF2B5EF4-FFF2-40B4-BE49-F238E27FC236}">
              <a16:creationId xmlns:a16="http://schemas.microsoft.com/office/drawing/2014/main" id="{00000000-0008-0000-0000-0000ED6502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447800" y="16783621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561975</xdr:colOff>
      <xdr:row>4665</xdr:row>
      <xdr:rowOff>0</xdr:rowOff>
    </xdr:from>
    <xdr:to>
      <xdr:col>1</xdr:col>
      <xdr:colOff>561975</xdr:colOff>
      <xdr:row>4665</xdr:row>
      <xdr:rowOff>9524</xdr:rowOff>
    </xdr:to>
    <xdr:pic>
      <xdr:nvPicPr>
        <xdr:cNvPr id="157166" name="Picture 185" descr="Izrezak.JPG">
          <a:extLst>
            <a:ext uri="{FF2B5EF4-FFF2-40B4-BE49-F238E27FC236}">
              <a16:creationId xmlns:a16="http://schemas.microsoft.com/office/drawing/2014/main" id="{00000000-0008-0000-0000-0000EE6502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t="13013"/>
        <a:stretch>
          <a:fillRect/>
        </a:stretch>
      </xdr:blipFill>
      <xdr:spPr bwMode="auto">
        <a:xfrm>
          <a:off x="1209675" y="16783621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695325</xdr:colOff>
      <xdr:row>4665</xdr:row>
      <xdr:rowOff>0</xdr:rowOff>
    </xdr:from>
    <xdr:to>
      <xdr:col>1</xdr:col>
      <xdr:colOff>695325</xdr:colOff>
      <xdr:row>4666</xdr:row>
      <xdr:rowOff>19050</xdr:rowOff>
    </xdr:to>
    <xdr:pic>
      <xdr:nvPicPr>
        <xdr:cNvPr id="157167" name="Picture 218" descr="Izrezak.JPG">
          <a:extLst>
            <a:ext uri="{FF2B5EF4-FFF2-40B4-BE49-F238E27FC236}">
              <a16:creationId xmlns:a16="http://schemas.microsoft.com/office/drawing/2014/main" id="{00000000-0008-0000-0000-0000EF6502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343025" y="168041955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800100</xdr:colOff>
      <xdr:row>4665</xdr:row>
      <xdr:rowOff>0</xdr:rowOff>
    </xdr:from>
    <xdr:to>
      <xdr:col>1</xdr:col>
      <xdr:colOff>800100</xdr:colOff>
      <xdr:row>4665</xdr:row>
      <xdr:rowOff>9524</xdr:rowOff>
    </xdr:to>
    <xdr:pic>
      <xdr:nvPicPr>
        <xdr:cNvPr id="157168" name="Picture 1">
          <a:extLst>
            <a:ext uri="{FF2B5EF4-FFF2-40B4-BE49-F238E27FC236}">
              <a16:creationId xmlns:a16="http://schemas.microsoft.com/office/drawing/2014/main" id="{00000000-0008-0000-0000-0000F06502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447800" y="16804195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561975</xdr:colOff>
      <xdr:row>4665</xdr:row>
      <xdr:rowOff>0</xdr:rowOff>
    </xdr:from>
    <xdr:to>
      <xdr:col>1</xdr:col>
      <xdr:colOff>561975</xdr:colOff>
      <xdr:row>4665</xdr:row>
      <xdr:rowOff>9524</xdr:rowOff>
    </xdr:to>
    <xdr:pic>
      <xdr:nvPicPr>
        <xdr:cNvPr id="157169" name="Picture 185" descr="Izrezak.JPG">
          <a:extLst>
            <a:ext uri="{FF2B5EF4-FFF2-40B4-BE49-F238E27FC236}">
              <a16:creationId xmlns:a16="http://schemas.microsoft.com/office/drawing/2014/main" id="{00000000-0008-0000-0000-0000F16502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t="13013"/>
        <a:stretch>
          <a:fillRect/>
        </a:stretch>
      </xdr:blipFill>
      <xdr:spPr bwMode="auto">
        <a:xfrm>
          <a:off x="1209675" y="16804195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695325</xdr:colOff>
      <xdr:row>4665</xdr:row>
      <xdr:rowOff>0</xdr:rowOff>
    </xdr:from>
    <xdr:to>
      <xdr:col>1</xdr:col>
      <xdr:colOff>695325</xdr:colOff>
      <xdr:row>4666</xdr:row>
      <xdr:rowOff>19049</xdr:rowOff>
    </xdr:to>
    <xdr:pic>
      <xdr:nvPicPr>
        <xdr:cNvPr id="157170" name="Picture 218" descr="Izrezak.JPG">
          <a:extLst>
            <a:ext uri="{FF2B5EF4-FFF2-40B4-BE49-F238E27FC236}">
              <a16:creationId xmlns:a16="http://schemas.microsoft.com/office/drawing/2014/main" id="{00000000-0008-0000-0000-0000F26502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343025" y="170621325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800100</xdr:colOff>
      <xdr:row>4665</xdr:row>
      <xdr:rowOff>0</xdr:rowOff>
    </xdr:from>
    <xdr:to>
      <xdr:col>1</xdr:col>
      <xdr:colOff>800100</xdr:colOff>
      <xdr:row>4665</xdr:row>
      <xdr:rowOff>9523</xdr:rowOff>
    </xdr:to>
    <xdr:pic>
      <xdr:nvPicPr>
        <xdr:cNvPr id="157171" name="Picture 1">
          <a:extLst>
            <a:ext uri="{FF2B5EF4-FFF2-40B4-BE49-F238E27FC236}">
              <a16:creationId xmlns:a16="http://schemas.microsoft.com/office/drawing/2014/main" id="{00000000-0008-0000-0000-0000F36502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447800" y="17062132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561975</xdr:colOff>
      <xdr:row>4665</xdr:row>
      <xdr:rowOff>0</xdr:rowOff>
    </xdr:from>
    <xdr:to>
      <xdr:col>1</xdr:col>
      <xdr:colOff>561975</xdr:colOff>
      <xdr:row>4665</xdr:row>
      <xdr:rowOff>9523</xdr:rowOff>
    </xdr:to>
    <xdr:pic>
      <xdr:nvPicPr>
        <xdr:cNvPr id="157172" name="Picture 185" descr="Izrezak.JPG">
          <a:extLst>
            <a:ext uri="{FF2B5EF4-FFF2-40B4-BE49-F238E27FC236}">
              <a16:creationId xmlns:a16="http://schemas.microsoft.com/office/drawing/2014/main" id="{00000000-0008-0000-0000-0000F46502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t="13013"/>
        <a:stretch>
          <a:fillRect/>
        </a:stretch>
      </xdr:blipFill>
      <xdr:spPr bwMode="auto">
        <a:xfrm>
          <a:off x="1209675" y="17062132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695325</xdr:colOff>
      <xdr:row>4665</xdr:row>
      <xdr:rowOff>0</xdr:rowOff>
    </xdr:from>
    <xdr:to>
      <xdr:col>1</xdr:col>
      <xdr:colOff>695325</xdr:colOff>
      <xdr:row>4666</xdr:row>
      <xdr:rowOff>19049</xdr:rowOff>
    </xdr:to>
    <xdr:pic>
      <xdr:nvPicPr>
        <xdr:cNvPr id="157173" name="Picture 218" descr="Izrezak.JPG">
          <a:extLst>
            <a:ext uri="{FF2B5EF4-FFF2-40B4-BE49-F238E27FC236}">
              <a16:creationId xmlns:a16="http://schemas.microsoft.com/office/drawing/2014/main" id="{00000000-0008-0000-0000-0000F56502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343025" y="1708356375"/>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800100</xdr:colOff>
      <xdr:row>4665</xdr:row>
      <xdr:rowOff>0</xdr:rowOff>
    </xdr:from>
    <xdr:to>
      <xdr:col>1</xdr:col>
      <xdr:colOff>800100</xdr:colOff>
      <xdr:row>4665</xdr:row>
      <xdr:rowOff>9523</xdr:rowOff>
    </xdr:to>
    <xdr:pic>
      <xdr:nvPicPr>
        <xdr:cNvPr id="157174" name="Picture 1">
          <a:extLst>
            <a:ext uri="{FF2B5EF4-FFF2-40B4-BE49-F238E27FC236}">
              <a16:creationId xmlns:a16="http://schemas.microsoft.com/office/drawing/2014/main" id="{00000000-0008-0000-0000-0000F66502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447800" y="17083563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561975</xdr:colOff>
      <xdr:row>4665</xdr:row>
      <xdr:rowOff>0</xdr:rowOff>
    </xdr:from>
    <xdr:to>
      <xdr:col>1</xdr:col>
      <xdr:colOff>561975</xdr:colOff>
      <xdr:row>4665</xdr:row>
      <xdr:rowOff>9523</xdr:rowOff>
    </xdr:to>
    <xdr:pic>
      <xdr:nvPicPr>
        <xdr:cNvPr id="157175" name="Picture 185" descr="Izrezak.JPG">
          <a:extLst>
            <a:ext uri="{FF2B5EF4-FFF2-40B4-BE49-F238E27FC236}">
              <a16:creationId xmlns:a16="http://schemas.microsoft.com/office/drawing/2014/main" id="{00000000-0008-0000-0000-0000F76502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t="13013"/>
        <a:stretch>
          <a:fillRect/>
        </a:stretch>
      </xdr:blipFill>
      <xdr:spPr bwMode="auto">
        <a:xfrm>
          <a:off x="1209675" y="17083563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695325</xdr:colOff>
      <xdr:row>4665</xdr:row>
      <xdr:rowOff>0</xdr:rowOff>
    </xdr:from>
    <xdr:to>
      <xdr:col>1</xdr:col>
      <xdr:colOff>695325</xdr:colOff>
      <xdr:row>4666</xdr:row>
      <xdr:rowOff>19051</xdr:rowOff>
    </xdr:to>
    <xdr:pic>
      <xdr:nvPicPr>
        <xdr:cNvPr id="157176" name="Picture 218" descr="Izrezak.JPG">
          <a:extLst>
            <a:ext uri="{FF2B5EF4-FFF2-40B4-BE49-F238E27FC236}">
              <a16:creationId xmlns:a16="http://schemas.microsoft.com/office/drawing/2014/main" id="{00000000-0008-0000-0000-0000F86502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343025" y="1710890025"/>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800100</xdr:colOff>
      <xdr:row>4665</xdr:row>
      <xdr:rowOff>0</xdr:rowOff>
    </xdr:from>
    <xdr:to>
      <xdr:col>1</xdr:col>
      <xdr:colOff>800100</xdr:colOff>
      <xdr:row>4665</xdr:row>
      <xdr:rowOff>9525</xdr:rowOff>
    </xdr:to>
    <xdr:pic>
      <xdr:nvPicPr>
        <xdr:cNvPr id="157177" name="Picture 1">
          <a:extLst>
            <a:ext uri="{FF2B5EF4-FFF2-40B4-BE49-F238E27FC236}">
              <a16:creationId xmlns:a16="http://schemas.microsoft.com/office/drawing/2014/main" id="{00000000-0008-0000-0000-0000F96502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447800" y="17108900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561975</xdr:colOff>
      <xdr:row>4665</xdr:row>
      <xdr:rowOff>0</xdr:rowOff>
    </xdr:from>
    <xdr:to>
      <xdr:col>1</xdr:col>
      <xdr:colOff>561975</xdr:colOff>
      <xdr:row>4665</xdr:row>
      <xdr:rowOff>9525</xdr:rowOff>
    </xdr:to>
    <xdr:pic>
      <xdr:nvPicPr>
        <xdr:cNvPr id="157178" name="Picture 185" descr="Izrezak.JPG">
          <a:extLst>
            <a:ext uri="{FF2B5EF4-FFF2-40B4-BE49-F238E27FC236}">
              <a16:creationId xmlns:a16="http://schemas.microsoft.com/office/drawing/2014/main" id="{00000000-0008-0000-0000-0000FA6502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t="13013"/>
        <a:stretch>
          <a:fillRect/>
        </a:stretch>
      </xdr:blipFill>
      <xdr:spPr bwMode="auto">
        <a:xfrm>
          <a:off x="1209675" y="17108900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695325</xdr:colOff>
      <xdr:row>4665</xdr:row>
      <xdr:rowOff>0</xdr:rowOff>
    </xdr:from>
    <xdr:to>
      <xdr:col>1</xdr:col>
      <xdr:colOff>695325</xdr:colOff>
      <xdr:row>4666</xdr:row>
      <xdr:rowOff>19052</xdr:rowOff>
    </xdr:to>
    <xdr:pic>
      <xdr:nvPicPr>
        <xdr:cNvPr id="157179" name="Picture 218" descr="Izrezak.JPG">
          <a:extLst>
            <a:ext uri="{FF2B5EF4-FFF2-40B4-BE49-F238E27FC236}">
              <a16:creationId xmlns:a16="http://schemas.microsoft.com/office/drawing/2014/main" id="{00000000-0008-0000-0000-0000FB6502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343025" y="1712261625"/>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800100</xdr:colOff>
      <xdr:row>4665</xdr:row>
      <xdr:rowOff>0</xdr:rowOff>
    </xdr:from>
    <xdr:to>
      <xdr:col>1</xdr:col>
      <xdr:colOff>800100</xdr:colOff>
      <xdr:row>4665</xdr:row>
      <xdr:rowOff>9526</xdr:rowOff>
    </xdr:to>
    <xdr:pic>
      <xdr:nvPicPr>
        <xdr:cNvPr id="157180" name="Picture 1">
          <a:extLst>
            <a:ext uri="{FF2B5EF4-FFF2-40B4-BE49-F238E27FC236}">
              <a16:creationId xmlns:a16="http://schemas.microsoft.com/office/drawing/2014/main" id="{00000000-0008-0000-0000-0000FC6502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447800" y="17122616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561975</xdr:colOff>
      <xdr:row>4665</xdr:row>
      <xdr:rowOff>0</xdr:rowOff>
    </xdr:from>
    <xdr:to>
      <xdr:col>1</xdr:col>
      <xdr:colOff>561975</xdr:colOff>
      <xdr:row>4665</xdr:row>
      <xdr:rowOff>9526</xdr:rowOff>
    </xdr:to>
    <xdr:pic>
      <xdr:nvPicPr>
        <xdr:cNvPr id="157181" name="Picture 185" descr="Izrezak.JPG">
          <a:extLst>
            <a:ext uri="{FF2B5EF4-FFF2-40B4-BE49-F238E27FC236}">
              <a16:creationId xmlns:a16="http://schemas.microsoft.com/office/drawing/2014/main" id="{00000000-0008-0000-0000-0000FD6502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t="13013"/>
        <a:stretch>
          <a:fillRect/>
        </a:stretch>
      </xdr:blipFill>
      <xdr:spPr bwMode="auto">
        <a:xfrm>
          <a:off x="1209675" y="17122616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695325</xdr:colOff>
      <xdr:row>4665</xdr:row>
      <xdr:rowOff>0</xdr:rowOff>
    </xdr:from>
    <xdr:to>
      <xdr:col>1</xdr:col>
      <xdr:colOff>695325</xdr:colOff>
      <xdr:row>4666</xdr:row>
      <xdr:rowOff>47628</xdr:rowOff>
    </xdr:to>
    <xdr:pic>
      <xdr:nvPicPr>
        <xdr:cNvPr id="1552" name="Picture 218" descr="Izrezak.JPG">
          <a:extLst>
            <a:ext uri="{FF2B5EF4-FFF2-40B4-BE49-F238E27FC236}">
              <a16:creationId xmlns:a16="http://schemas.microsoft.com/office/drawing/2014/main" id="{00000000-0008-0000-0000-00001006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343025" y="1711956825"/>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800100</xdr:colOff>
      <xdr:row>4665</xdr:row>
      <xdr:rowOff>0</xdr:rowOff>
    </xdr:from>
    <xdr:to>
      <xdr:col>1</xdr:col>
      <xdr:colOff>800100</xdr:colOff>
      <xdr:row>4665</xdr:row>
      <xdr:rowOff>9527</xdr:rowOff>
    </xdr:to>
    <xdr:pic>
      <xdr:nvPicPr>
        <xdr:cNvPr id="1553" name="Picture 1">
          <a:extLst>
            <a:ext uri="{FF2B5EF4-FFF2-40B4-BE49-F238E27FC236}">
              <a16:creationId xmlns:a16="http://schemas.microsoft.com/office/drawing/2014/main" id="{00000000-0008-0000-0000-000011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447800" y="1711956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561975</xdr:colOff>
      <xdr:row>4665</xdr:row>
      <xdr:rowOff>0</xdr:rowOff>
    </xdr:from>
    <xdr:to>
      <xdr:col>1</xdr:col>
      <xdr:colOff>561975</xdr:colOff>
      <xdr:row>4665</xdr:row>
      <xdr:rowOff>9527</xdr:rowOff>
    </xdr:to>
    <xdr:pic>
      <xdr:nvPicPr>
        <xdr:cNvPr id="1554" name="Picture 185" descr="Izrezak.JPG">
          <a:extLst>
            <a:ext uri="{FF2B5EF4-FFF2-40B4-BE49-F238E27FC236}">
              <a16:creationId xmlns:a16="http://schemas.microsoft.com/office/drawing/2014/main" id="{00000000-0008-0000-0000-00001206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t="13013"/>
        <a:stretch>
          <a:fillRect/>
        </a:stretch>
      </xdr:blipFill>
      <xdr:spPr bwMode="auto">
        <a:xfrm>
          <a:off x="1209675" y="17119568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695325</xdr:colOff>
      <xdr:row>4665</xdr:row>
      <xdr:rowOff>0</xdr:rowOff>
    </xdr:from>
    <xdr:to>
      <xdr:col>1</xdr:col>
      <xdr:colOff>695325</xdr:colOff>
      <xdr:row>4666</xdr:row>
      <xdr:rowOff>47627</xdr:rowOff>
    </xdr:to>
    <xdr:pic>
      <xdr:nvPicPr>
        <xdr:cNvPr id="1555" name="Picture 218" descr="Izrezak.JPG">
          <a:extLst>
            <a:ext uri="{FF2B5EF4-FFF2-40B4-BE49-F238E27FC236}">
              <a16:creationId xmlns:a16="http://schemas.microsoft.com/office/drawing/2014/main" id="{00000000-0008-0000-0000-00001306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343025" y="17180623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800100</xdr:colOff>
      <xdr:row>4665</xdr:row>
      <xdr:rowOff>0</xdr:rowOff>
    </xdr:from>
    <xdr:to>
      <xdr:col>1</xdr:col>
      <xdr:colOff>800100</xdr:colOff>
      <xdr:row>4665</xdr:row>
      <xdr:rowOff>9523</xdr:rowOff>
    </xdr:to>
    <xdr:pic>
      <xdr:nvPicPr>
        <xdr:cNvPr id="1556" name="Picture 1">
          <a:extLst>
            <a:ext uri="{FF2B5EF4-FFF2-40B4-BE49-F238E27FC236}">
              <a16:creationId xmlns:a16="http://schemas.microsoft.com/office/drawing/2014/main" id="{00000000-0008-0000-0000-000014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447800" y="1718062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561975</xdr:colOff>
      <xdr:row>4665</xdr:row>
      <xdr:rowOff>0</xdr:rowOff>
    </xdr:from>
    <xdr:to>
      <xdr:col>1</xdr:col>
      <xdr:colOff>561975</xdr:colOff>
      <xdr:row>4665</xdr:row>
      <xdr:rowOff>9523</xdr:rowOff>
    </xdr:to>
    <xdr:pic>
      <xdr:nvPicPr>
        <xdr:cNvPr id="1557" name="Picture 185" descr="Izrezak.JPG">
          <a:extLst>
            <a:ext uri="{FF2B5EF4-FFF2-40B4-BE49-F238E27FC236}">
              <a16:creationId xmlns:a16="http://schemas.microsoft.com/office/drawing/2014/main" id="{00000000-0008-0000-0000-00001506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t="13013"/>
        <a:stretch>
          <a:fillRect/>
        </a:stretch>
      </xdr:blipFill>
      <xdr:spPr bwMode="auto">
        <a:xfrm>
          <a:off x="1209675" y="17180623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695325</xdr:colOff>
      <xdr:row>4665</xdr:row>
      <xdr:rowOff>0</xdr:rowOff>
    </xdr:from>
    <xdr:to>
      <xdr:col>1</xdr:col>
      <xdr:colOff>695325</xdr:colOff>
      <xdr:row>4666</xdr:row>
      <xdr:rowOff>47627</xdr:rowOff>
    </xdr:to>
    <xdr:pic>
      <xdr:nvPicPr>
        <xdr:cNvPr id="1558" name="Picture 218" descr="Izrezak.JPG">
          <a:extLst>
            <a:ext uri="{FF2B5EF4-FFF2-40B4-BE49-F238E27FC236}">
              <a16:creationId xmlns:a16="http://schemas.microsoft.com/office/drawing/2014/main" id="{00000000-0008-0000-0000-00001606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343025" y="17195196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800100</xdr:colOff>
      <xdr:row>4665</xdr:row>
      <xdr:rowOff>0</xdr:rowOff>
    </xdr:from>
    <xdr:to>
      <xdr:col>1</xdr:col>
      <xdr:colOff>800100</xdr:colOff>
      <xdr:row>4665</xdr:row>
      <xdr:rowOff>9527</xdr:rowOff>
    </xdr:to>
    <xdr:pic>
      <xdr:nvPicPr>
        <xdr:cNvPr id="1559" name="Picture 1">
          <a:extLst>
            <a:ext uri="{FF2B5EF4-FFF2-40B4-BE49-F238E27FC236}">
              <a16:creationId xmlns:a16="http://schemas.microsoft.com/office/drawing/2014/main" id="{00000000-0008-0000-0000-000017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447800" y="17195196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561975</xdr:colOff>
      <xdr:row>4665</xdr:row>
      <xdr:rowOff>0</xdr:rowOff>
    </xdr:from>
    <xdr:to>
      <xdr:col>1</xdr:col>
      <xdr:colOff>561975</xdr:colOff>
      <xdr:row>4665</xdr:row>
      <xdr:rowOff>9527</xdr:rowOff>
    </xdr:to>
    <xdr:pic>
      <xdr:nvPicPr>
        <xdr:cNvPr id="1560" name="Picture 185" descr="Izrezak.JPG">
          <a:extLst>
            <a:ext uri="{FF2B5EF4-FFF2-40B4-BE49-F238E27FC236}">
              <a16:creationId xmlns:a16="http://schemas.microsoft.com/office/drawing/2014/main" id="{00000000-0008-0000-0000-00001806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t="13013"/>
        <a:stretch>
          <a:fillRect/>
        </a:stretch>
      </xdr:blipFill>
      <xdr:spPr bwMode="auto">
        <a:xfrm>
          <a:off x="1209675" y="17195196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695325</xdr:colOff>
      <xdr:row>4665</xdr:row>
      <xdr:rowOff>0</xdr:rowOff>
    </xdr:from>
    <xdr:to>
      <xdr:col>1</xdr:col>
      <xdr:colOff>695325</xdr:colOff>
      <xdr:row>4666</xdr:row>
      <xdr:rowOff>47628</xdr:rowOff>
    </xdr:to>
    <xdr:pic>
      <xdr:nvPicPr>
        <xdr:cNvPr id="1561" name="Picture 218" descr="Izrezak.JPG">
          <a:extLst>
            <a:ext uri="{FF2B5EF4-FFF2-40B4-BE49-F238E27FC236}">
              <a16:creationId xmlns:a16="http://schemas.microsoft.com/office/drawing/2014/main" id="{00000000-0008-0000-0000-00001906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343025" y="17211675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800100</xdr:colOff>
      <xdr:row>4665</xdr:row>
      <xdr:rowOff>0</xdr:rowOff>
    </xdr:from>
    <xdr:to>
      <xdr:col>1</xdr:col>
      <xdr:colOff>800100</xdr:colOff>
      <xdr:row>4665</xdr:row>
      <xdr:rowOff>9524</xdr:rowOff>
    </xdr:to>
    <xdr:pic>
      <xdr:nvPicPr>
        <xdr:cNvPr id="1562" name="Picture 1">
          <a:extLst>
            <a:ext uri="{FF2B5EF4-FFF2-40B4-BE49-F238E27FC236}">
              <a16:creationId xmlns:a16="http://schemas.microsoft.com/office/drawing/2014/main" id="{00000000-0008-0000-0000-00001A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447800" y="17211675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561975</xdr:colOff>
      <xdr:row>4665</xdr:row>
      <xdr:rowOff>0</xdr:rowOff>
    </xdr:from>
    <xdr:to>
      <xdr:col>1</xdr:col>
      <xdr:colOff>561975</xdr:colOff>
      <xdr:row>4665</xdr:row>
      <xdr:rowOff>9524</xdr:rowOff>
    </xdr:to>
    <xdr:pic>
      <xdr:nvPicPr>
        <xdr:cNvPr id="1563" name="Picture 185" descr="Izrezak.JPG">
          <a:extLst>
            <a:ext uri="{FF2B5EF4-FFF2-40B4-BE49-F238E27FC236}">
              <a16:creationId xmlns:a16="http://schemas.microsoft.com/office/drawing/2014/main" id="{00000000-0008-0000-0000-00001B06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t="13013"/>
        <a:stretch>
          <a:fillRect/>
        </a:stretch>
      </xdr:blipFill>
      <xdr:spPr bwMode="auto">
        <a:xfrm>
          <a:off x="1209675" y="17211675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800100</xdr:colOff>
      <xdr:row>4665</xdr:row>
      <xdr:rowOff>0</xdr:rowOff>
    </xdr:from>
    <xdr:to>
      <xdr:col>1</xdr:col>
      <xdr:colOff>800100</xdr:colOff>
      <xdr:row>4665</xdr:row>
      <xdr:rowOff>9524</xdr:rowOff>
    </xdr:to>
    <xdr:pic>
      <xdr:nvPicPr>
        <xdr:cNvPr id="1565" name="Picture 1">
          <a:extLst>
            <a:ext uri="{FF2B5EF4-FFF2-40B4-BE49-F238E27FC236}">
              <a16:creationId xmlns:a16="http://schemas.microsoft.com/office/drawing/2014/main" id="{00000000-0008-0000-0000-00001D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447800" y="17228058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561975</xdr:colOff>
      <xdr:row>4665</xdr:row>
      <xdr:rowOff>0</xdr:rowOff>
    </xdr:from>
    <xdr:to>
      <xdr:col>1</xdr:col>
      <xdr:colOff>561975</xdr:colOff>
      <xdr:row>4665</xdr:row>
      <xdr:rowOff>9524</xdr:rowOff>
    </xdr:to>
    <xdr:pic>
      <xdr:nvPicPr>
        <xdr:cNvPr id="1566" name="Picture 185" descr="Izrezak.JPG">
          <a:extLst>
            <a:ext uri="{FF2B5EF4-FFF2-40B4-BE49-F238E27FC236}">
              <a16:creationId xmlns:a16="http://schemas.microsoft.com/office/drawing/2014/main" id="{00000000-0008-0000-0000-00001E06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t="13013"/>
        <a:stretch>
          <a:fillRect/>
        </a:stretch>
      </xdr:blipFill>
      <xdr:spPr bwMode="auto">
        <a:xfrm>
          <a:off x="1209675" y="17228058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695325</xdr:colOff>
      <xdr:row>4665</xdr:row>
      <xdr:rowOff>0</xdr:rowOff>
    </xdr:from>
    <xdr:to>
      <xdr:col>1</xdr:col>
      <xdr:colOff>695325</xdr:colOff>
      <xdr:row>4666</xdr:row>
      <xdr:rowOff>47626</xdr:rowOff>
    </xdr:to>
    <xdr:pic>
      <xdr:nvPicPr>
        <xdr:cNvPr id="1567" name="Picture 218" descr="Izrezak.JPG">
          <a:extLst>
            <a:ext uri="{FF2B5EF4-FFF2-40B4-BE49-F238E27FC236}">
              <a16:creationId xmlns:a16="http://schemas.microsoft.com/office/drawing/2014/main" id="{00000000-0008-0000-0000-00001F06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343025" y="17244726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800100</xdr:colOff>
      <xdr:row>4665</xdr:row>
      <xdr:rowOff>0</xdr:rowOff>
    </xdr:from>
    <xdr:to>
      <xdr:col>1</xdr:col>
      <xdr:colOff>800100</xdr:colOff>
      <xdr:row>4665</xdr:row>
      <xdr:rowOff>9524</xdr:rowOff>
    </xdr:to>
    <xdr:pic>
      <xdr:nvPicPr>
        <xdr:cNvPr id="1568" name="Picture 1">
          <a:extLst>
            <a:ext uri="{FF2B5EF4-FFF2-40B4-BE49-F238E27FC236}">
              <a16:creationId xmlns:a16="http://schemas.microsoft.com/office/drawing/2014/main" id="{00000000-0008-0000-0000-000020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447800" y="17244726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561975</xdr:colOff>
      <xdr:row>4665</xdr:row>
      <xdr:rowOff>0</xdr:rowOff>
    </xdr:from>
    <xdr:to>
      <xdr:col>1</xdr:col>
      <xdr:colOff>561975</xdr:colOff>
      <xdr:row>4665</xdr:row>
      <xdr:rowOff>9524</xdr:rowOff>
    </xdr:to>
    <xdr:pic>
      <xdr:nvPicPr>
        <xdr:cNvPr id="1569" name="Picture 185" descr="Izrezak.JPG">
          <a:extLst>
            <a:ext uri="{FF2B5EF4-FFF2-40B4-BE49-F238E27FC236}">
              <a16:creationId xmlns:a16="http://schemas.microsoft.com/office/drawing/2014/main" id="{00000000-0008-0000-0000-00002106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t="13013"/>
        <a:stretch>
          <a:fillRect/>
        </a:stretch>
      </xdr:blipFill>
      <xdr:spPr bwMode="auto">
        <a:xfrm>
          <a:off x="1209675" y="17244726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695325</xdr:colOff>
      <xdr:row>4665</xdr:row>
      <xdr:rowOff>0</xdr:rowOff>
    </xdr:from>
    <xdr:to>
      <xdr:col>1</xdr:col>
      <xdr:colOff>695325</xdr:colOff>
      <xdr:row>4666</xdr:row>
      <xdr:rowOff>50548</xdr:rowOff>
    </xdr:to>
    <xdr:pic>
      <xdr:nvPicPr>
        <xdr:cNvPr id="1570" name="Picture 218" descr="Izrezak.JPG">
          <a:extLst>
            <a:ext uri="{FF2B5EF4-FFF2-40B4-BE49-F238E27FC236}">
              <a16:creationId xmlns:a16="http://schemas.microsoft.com/office/drawing/2014/main" id="{00000000-0008-0000-0000-00002206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343025" y="17324736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800100</xdr:colOff>
      <xdr:row>4665</xdr:row>
      <xdr:rowOff>0</xdr:rowOff>
    </xdr:from>
    <xdr:to>
      <xdr:col>1</xdr:col>
      <xdr:colOff>800100</xdr:colOff>
      <xdr:row>4665</xdr:row>
      <xdr:rowOff>9524</xdr:rowOff>
    </xdr:to>
    <xdr:pic>
      <xdr:nvPicPr>
        <xdr:cNvPr id="1571" name="Picture 1">
          <a:extLst>
            <a:ext uri="{FF2B5EF4-FFF2-40B4-BE49-F238E27FC236}">
              <a16:creationId xmlns:a16="http://schemas.microsoft.com/office/drawing/2014/main" id="{00000000-0008-0000-0000-000023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447800" y="17324736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561975</xdr:colOff>
      <xdr:row>4665</xdr:row>
      <xdr:rowOff>0</xdr:rowOff>
    </xdr:from>
    <xdr:to>
      <xdr:col>1</xdr:col>
      <xdr:colOff>561975</xdr:colOff>
      <xdr:row>4665</xdr:row>
      <xdr:rowOff>9524</xdr:rowOff>
    </xdr:to>
    <xdr:pic>
      <xdr:nvPicPr>
        <xdr:cNvPr id="1572" name="Picture 185" descr="Izrezak.JPG">
          <a:extLst>
            <a:ext uri="{FF2B5EF4-FFF2-40B4-BE49-F238E27FC236}">
              <a16:creationId xmlns:a16="http://schemas.microsoft.com/office/drawing/2014/main" id="{00000000-0008-0000-0000-00002406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t="13013"/>
        <a:stretch>
          <a:fillRect/>
        </a:stretch>
      </xdr:blipFill>
      <xdr:spPr bwMode="auto">
        <a:xfrm>
          <a:off x="1209675" y="17324736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695325</xdr:colOff>
      <xdr:row>4665</xdr:row>
      <xdr:rowOff>0</xdr:rowOff>
    </xdr:from>
    <xdr:to>
      <xdr:col>1</xdr:col>
      <xdr:colOff>695325</xdr:colOff>
      <xdr:row>4666</xdr:row>
      <xdr:rowOff>47628</xdr:rowOff>
    </xdr:to>
    <xdr:pic>
      <xdr:nvPicPr>
        <xdr:cNvPr id="1573" name="Picture 218" descr="Izrezak.JPG">
          <a:extLst>
            <a:ext uri="{FF2B5EF4-FFF2-40B4-BE49-F238E27FC236}">
              <a16:creationId xmlns:a16="http://schemas.microsoft.com/office/drawing/2014/main" id="{00000000-0008-0000-0000-00002506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343025" y="17341405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800100</xdr:colOff>
      <xdr:row>4665</xdr:row>
      <xdr:rowOff>0</xdr:rowOff>
    </xdr:from>
    <xdr:to>
      <xdr:col>1</xdr:col>
      <xdr:colOff>800100</xdr:colOff>
      <xdr:row>4665</xdr:row>
      <xdr:rowOff>9525</xdr:rowOff>
    </xdr:to>
    <xdr:pic>
      <xdr:nvPicPr>
        <xdr:cNvPr id="1574" name="Picture 1">
          <a:extLst>
            <a:ext uri="{FF2B5EF4-FFF2-40B4-BE49-F238E27FC236}">
              <a16:creationId xmlns:a16="http://schemas.microsoft.com/office/drawing/2014/main" id="{00000000-0008-0000-0000-000026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447800" y="17341405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561975</xdr:colOff>
      <xdr:row>4665</xdr:row>
      <xdr:rowOff>0</xdr:rowOff>
    </xdr:from>
    <xdr:to>
      <xdr:col>1</xdr:col>
      <xdr:colOff>561975</xdr:colOff>
      <xdr:row>4665</xdr:row>
      <xdr:rowOff>9525</xdr:rowOff>
    </xdr:to>
    <xdr:pic>
      <xdr:nvPicPr>
        <xdr:cNvPr id="1575" name="Picture 185" descr="Izrezak.JPG">
          <a:extLst>
            <a:ext uri="{FF2B5EF4-FFF2-40B4-BE49-F238E27FC236}">
              <a16:creationId xmlns:a16="http://schemas.microsoft.com/office/drawing/2014/main" id="{00000000-0008-0000-0000-00002706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t="13013"/>
        <a:stretch>
          <a:fillRect/>
        </a:stretch>
      </xdr:blipFill>
      <xdr:spPr bwMode="auto">
        <a:xfrm>
          <a:off x="1209675" y="17341405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695325</xdr:colOff>
      <xdr:row>4665</xdr:row>
      <xdr:rowOff>0</xdr:rowOff>
    </xdr:from>
    <xdr:to>
      <xdr:col>1</xdr:col>
      <xdr:colOff>695325</xdr:colOff>
      <xdr:row>4666</xdr:row>
      <xdr:rowOff>45893</xdr:rowOff>
    </xdr:to>
    <xdr:pic>
      <xdr:nvPicPr>
        <xdr:cNvPr id="1576" name="Picture 218" descr="Izrezak.JPG">
          <a:extLst>
            <a:ext uri="{FF2B5EF4-FFF2-40B4-BE49-F238E27FC236}">
              <a16:creationId xmlns:a16="http://schemas.microsoft.com/office/drawing/2014/main" id="{00000000-0008-0000-0000-00002806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343025" y="17358360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800100</xdr:colOff>
      <xdr:row>4665</xdr:row>
      <xdr:rowOff>0</xdr:rowOff>
    </xdr:from>
    <xdr:to>
      <xdr:col>1</xdr:col>
      <xdr:colOff>800100</xdr:colOff>
      <xdr:row>4665</xdr:row>
      <xdr:rowOff>9524</xdr:rowOff>
    </xdr:to>
    <xdr:pic>
      <xdr:nvPicPr>
        <xdr:cNvPr id="1577" name="Picture 1">
          <a:extLst>
            <a:ext uri="{FF2B5EF4-FFF2-40B4-BE49-F238E27FC236}">
              <a16:creationId xmlns:a16="http://schemas.microsoft.com/office/drawing/2014/main" id="{00000000-0008-0000-0000-000029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447800" y="17358360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561975</xdr:colOff>
      <xdr:row>4665</xdr:row>
      <xdr:rowOff>0</xdr:rowOff>
    </xdr:from>
    <xdr:to>
      <xdr:col>1</xdr:col>
      <xdr:colOff>561975</xdr:colOff>
      <xdr:row>4665</xdr:row>
      <xdr:rowOff>9524</xdr:rowOff>
    </xdr:to>
    <xdr:pic>
      <xdr:nvPicPr>
        <xdr:cNvPr id="1578" name="Picture 185" descr="Izrezak.JPG">
          <a:extLst>
            <a:ext uri="{FF2B5EF4-FFF2-40B4-BE49-F238E27FC236}">
              <a16:creationId xmlns:a16="http://schemas.microsoft.com/office/drawing/2014/main" id="{00000000-0008-0000-0000-00002A06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t="13013"/>
        <a:stretch>
          <a:fillRect/>
        </a:stretch>
      </xdr:blipFill>
      <xdr:spPr bwMode="auto">
        <a:xfrm>
          <a:off x="1209675" y="17358360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695325</xdr:colOff>
      <xdr:row>4665</xdr:row>
      <xdr:rowOff>0</xdr:rowOff>
    </xdr:from>
    <xdr:to>
      <xdr:col>1</xdr:col>
      <xdr:colOff>695325</xdr:colOff>
      <xdr:row>4666</xdr:row>
      <xdr:rowOff>50549</xdr:rowOff>
    </xdr:to>
    <xdr:pic>
      <xdr:nvPicPr>
        <xdr:cNvPr id="1579" name="Picture 218" descr="Izrezak.JPG">
          <a:extLst>
            <a:ext uri="{FF2B5EF4-FFF2-40B4-BE49-F238E27FC236}">
              <a16:creationId xmlns:a16="http://schemas.microsoft.com/office/drawing/2014/main" id="{00000000-0008-0000-0000-00002B06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343025" y="17374647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800100</xdr:colOff>
      <xdr:row>4665</xdr:row>
      <xdr:rowOff>0</xdr:rowOff>
    </xdr:from>
    <xdr:to>
      <xdr:col>1</xdr:col>
      <xdr:colOff>800100</xdr:colOff>
      <xdr:row>4665</xdr:row>
      <xdr:rowOff>9525</xdr:rowOff>
    </xdr:to>
    <xdr:pic>
      <xdr:nvPicPr>
        <xdr:cNvPr id="1580" name="Picture 1">
          <a:extLst>
            <a:ext uri="{FF2B5EF4-FFF2-40B4-BE49-F238E27FC236}">
              <a16:creationId xmlns:a16="http://schemas.microsoft.com/office/drawing/2014/main" id="{00000000-0008-0000-0000-00002C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447800" y="1737464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561975</xdr:colOff>
      <xdr:row>4665</xdr:row>
      <xdr:rowOff>0</xdr:rowOff>
    </xdr:from>
    <xdr:to>
      <xdr:col>1</xdr:col>
      <xdr:colOff>561975</xdr:colOff>
      <xdr:row>4665</xdr:row>
      <xdr:rowOff>9525</xdr:rowOff>
    </xdr:to>
    <xdr:pic>
      <xdr:nvPicPr>
        <xdr:cNvPr id="1581" name="Picture 185" descr="Izrezak.JPG">
          <a:extLst>
            <a:ext uri="{FF2B5EF4-FFF2-40B4-BE49-F238E27FC236}">
              <a16:creationId xmlns:a16="http://schemas.microsoft.com/office/drawing/2014/main" id="{00000000-0008-0000-0000-00002D06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t="13013"/>
        <a:stretch>
          <a:fillRect/>
        </a:stretch>
      </xdr:blipFill>
      <xdr:spPr bwMode="auto">
        <a:xfrm>
          <a:off x="1209675" y="17374647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800100</xdr:colOff>
      <xdr:row>5138</xdr:row>
      <xdr:rowOff>0</xdr:rowOff>
    </xdr:from>
    <xdr:to>
      <xdr:col>1</xdr:col>
      <xdr:colOff>800100</xdr:colOff>
      <xdr:row>5138</xdr:row>
      <xdr:rowOff>9525</xdr:rowOff>
    </xdr:to>
    <xdr:pic>
      <xdr:nvPicPr>
        <xdr:cNvPr id="1582" name="Picture 1">
          <a:extLst>
            <a:ext uri="{FF2B5EF4-FFF2-40B4-BE49-F238E27FC236}">
              <a16:creationId xmlns:a16="http://schemas.microsoft.com/office/drawing/2014/main" id="{00000000-0008-0000-0000-00002E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447800" y="17244726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561975</xdr:colOff>
      <xdr:row>5138</xdr:row>
      <xdr:rowOff>0</xdr:rowOff>
    </xdr:from>
    <xdr:to>
      <xdr:col>1</xdr:col>
      <xdr:colOff>561975</xdr:colOff>
      <xdr:row>5138</xdr:row>
      <xdr:rowOff>9525</xdr:rowOff>
    </xdr:to>
    <xdr:pic>
      <xdr:nvPicPr>
        <xdr:cNvPr id="1583" name="Picture 185" descr="Izrezak.JPG">
          <a:extLst>
            <a:ext uri="{FF2B5EF4-FFF2-40B4-BE49-F238E27FC236}">
              <a16:creationId xmlns:a16="http://schemas.microsoft.com/office/drawing/2014/main" id="{00000000-0008-0000-0000-00002F06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t="13013"/>
        <a:stretch>
          <a:fillRect/>
        </a:stretch>
      </xdr:blipFill>
      <xdr:spPr bwMode="auto">
        <a:xfrm>
          <a:off x="1209675" y="17244726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4:AU7912"/>
  <sheetViews>
    <sheetView showZeros="0" tabSelected="1" view="pageBreakPreview" topLeftCell="A7898" zoomScale="70" zoomScaleNormal="100" zoomScaleSheetLayoutView="70" workbookViewId="0">
      <selection activeCell="F4372" sqref="F4372"/>
    </sheetView>
  </sheetViews>
  <sheetFormatPr defaultRowHeight="12.75"/>
  <cols>
    <col min="1" max="1" width="9.7109375" style="612" customWidth="1"/>
    <col min="2" max="2" width="40.140625" style="576" customWidth="1"/>
    <col min="3" max="3" width="9" style="613" customWidth="1"/>
    <col min="4" max="4" width="11.85546875" style="611" customWidth="1"/>
    <col min="5" max="5" width="12.5703125" style="611" customWidth="1"/>
    <col min="6" max="6" width="14.5703125" style="611" customWidth="1"/>
    <col min="7" max="16384" width="9.140625" style="1"/>
  </cols>
  <sheetData>
    <row r="4" spans="2:2">
      <c r="B4" s="4" t="s">
        <v>695</v>
      </c>
    </row>
    <row r="5" spans="2:2">
      <c r="B5" s="4" t="s">
        <v>696</v>
      </c>
    </row>
    <row r="6" spans="2:2">
      <c r="B6" s="4" t="s">
        <v>697</v>
      </c>
    </row>
    <row r="7" spans="2:2">
      <c r="B7" s="4"/>
    </row>
    <row r="8" spans="2:2">
      <c r="B8" s="4"/>
    </row>
    <row r="9" spans="2:2">
      <c r="B9" s="4" t="s">
        <v>698</v>
      </c>
    </row>
    <row r="10" spans="2:2">
      <c r="B10" s="4" t="s">
        <v>699</v>
      </c>
    </row>
    <row r="11" spans="2:2">
      <c r="B11" s="4" t="s">
        <v>700</v>
      </c>
    </row>
    <row r="12" spans="2:2">
      <c r="B12" s="4"/>
    </row>
    <row r="13" spans="2:2">
      <c r="B13" s="4"/>
    </row>
    <row r="14" spans="2:2">
      <c r="B14" s="4"/>
    </row>
    <row r="15" spans="2:2">
      <c r="B15" s="4"/>
    </row>
    <row r="16" spans="2:2">
      <c r="B16" s="4"/>
    </row>
    <row r="17" spans="1:6">
      <c r="B17" s="4"/>
    </row>
    <row r="18" spans="1:6" ht="31.5" customHeight="1">
      <c r="B18" s="1350" t="s">
        <v>789</v>
      </c>
      <c r="C18" s="1351"/>
      <c r="D18" s="1351"/>
      <c r="E18" s="1351"/>
      <c r="F18" s="1352"/>
    </row>
    <row r="19" spans="1:6">
      <c r="B19" s="778"/>
    </row>
    <row r="20" spans="1:6" ht="22.5" customHeight="1">
      <c r="B20" s="80" t="s">
        <v>151</v>
      </c>
      <c r="C20" s="614"/>
      <c r="D20" s="615"/>
      <c r="E20" s="615"/>
      <c r="F20" s="615"/>
    </row>
    <row r="21" spans="1:6" ht="22.5" customHeight="1"/>
    <row r="22" spans="1:6" ht="30.75" customHeight="1">
      <c r="A22" s="616">
        <v>1</v>
      </c>
      <c r="B22" s="576" t="s">
        <v>1551</v>
      </c>
      <c r="D22" s="617"/>
      <c r="F22" s="618">
        <f>SUM(F154)</f>
        <v>0</v>
      </c>
    </row>
    <row r="23" spans="1:6" s="69" customFormat="1" ht="30.75" customHeight="1">
      <c r="A23" s="616">
        <v>2</v>
      </c>
      <c r="B23" s="619" t="s">
        <v>713</v>
      </c>
      <c r="C23" s="81"/>
      <c r="D23" s="617"/>
      <c r="E23" s="611"/>
      <c r="F23" s="618">
        <f>SUM(F2868)</f>
        <v>0</v>
      </c>
    </row>
    <row r="24" spans="1:6" s="69" customFormat="1" ht="30.75" customHeight="1">
      <c r="A24" s="616">
        <v>3</v>
      </c>
      <c r="B24" s="620" t="s">
        <v>1397</v>
      </c>
      <c r="C24" s="81"/>
      <c r="D24" s="617"/>
      <c r="E24" s="611"/>
      <c r="F24" s="618">
        <f>SUM(F2961)</f>
        <v>0</v>
      </c>
    </row>
    <row r="25" spans="1:6" s="69" customFormat="1" ht="30.75" customHeight="1">
      <c r="A25" s="616">
        <v>4</v>
      </c>
      <c r="B25" s="619" t="s">
        <v>1547</v>
      </c>
      <c r="C25" s="81"/>
      <c r="D25" s="617"/>
      <c r="E25" s="611"/>
      <c r="F25" s="618">
        <f>F3346</f>
        <v>0</v>
      </c>
    </row>
    <row r="26" spans="1:6" s="69" customFormat="1" ht="30.75" customHeight="1">
      <c r="A26" s="616">
        <v>5</v>
      </c>
      <c r="B26" s="619" t="s">
        <v>1548</v>
      </c>
      <c r="C26" s="81"/>
      <c r="D26" s="617"/>
      <c r="E26" s="611"/>
      <c r="F26" s="618">
        <f>F4665</f>
        <v>0</v>
      </c>
    </row>
    <row r="27" spans="1:6" s="69" customFormat="1" ht="30.75" customHeight="1">
      <c r="A27" s="616">
        <v>6</v>
      </c>
      <c r="B27" s="621" t="s">
        <v>1549</v>
      </c>
      <c r="C27" s="81"/>
      <c r="D27" s="617"/>
      <c r="E27" s="611"/>
      <c r="F27" s="618">
        <f>F5138</f>
        <v>0</v>
      </c>
    </row>
    <row r="28" spans="1:6" s="69" customFormat="1" ht="30.75" customHeight="1">
      <c r="A28" s="616">
        <v>7</v>
      </c>
      <c r="B28" s="619" t="s">
        <v>790</v>
      </c>
      <c r="C28" s="81"/>
      <c r="D28" s="617"/>
      <c r="E28" s="611"/>
      <c r="F28" s="618">
        <f>F6397</f>
        <v>0</v>
      </c>
    </row>
    <row r="29" spans="1:6" s="69" customFormat="1" ht="30.75" customHeight="1">
      <c r="A29" s="616">
        <v>8</v>
      </c>
      <c r="B29" s="619" t="s">
        <v>1550</v>
      </c>
      <c r="C29" s="81"/>
      <c r="D29" s="617"/>
      <c r="E29" s="611"/>
      <c r="F29" s="618">
        <f>F7171</f>
        <v>0</v>
      </c>
    </row>
    <row r="30" spans="1:6" s="69" customFormat="1" ht="30.75" customHeight="1">
      <c r="A30" s="616">
        <v>9</v>
      </c>
      <c r="B30" s="620" t="s">
        <v>791</v>
      </c>
      <c r="C30" s="81"/>
      <c r="D30" s="617"/>
      <c r="E30" s="611"/>
      <c r="F30" s="618">
        <f>SUM(F7909)</f>
        <v>0</v>
      </c>
    </row>
    <row r="31" spans="1:6" s="69" customFormat="1" ht="30.75" customHeight="1">
      <c r="A31" s="616"/>
      <c r="B31" s="620"/>
      <c r="C31" s="81"/>
      <c r="D31" s="617"/>
      <c r="E31" s="611"/>
      <c r="F31" s="618"/>
    </row>
    <row r="32" spans="1:6" s="69" customFormat="1" ht="30.75" customHeight="1">
      <c r="A32" s="84"/>
      <c r="B32" s="149" t="s">
        <v>792</v>
      </c>
      <c r="C32" s="614"/>
      <c r="D32" s="615"/>
      <c r="E32" s="615"/>
      <c r="F32" s="5">
        <f>SUM(F22:F30)</f>
        <v>0</v>
      </c>
    </row>
    <row r="33" spans="1:6" s="69" customFormat="1" ht="39" customHeight="1">
      <c r="A33" s="86"/>
      <c r="B33" s="1353"/>
      <c r="C33" s="784"/>
      <c r="D33" s="945"/>
      <c r="E33" s="945"/>
      <c r="F33" s="945">
        <f>F32*0.25</f>
        <v>0</v>
      </c>
    </row>
    <row r="34" spans="1:6">
      <c r="B34" s="4"/>
    </row>
    <row r="35" spans="1:6">
      <c r="B35" s="4"/>
    </row>
    <row r="36" spans="1:6">
      <c r="B36" s="4"/>
    </row>
    <row r="37" spans="1:6" s="150" customFormat="1" ht="14.25">
      <c r="A37" s="1327"/>
      <c r="B37" s="1327"/>
      <c r="C37" s="1327"/>
      <c r="D37" s="1327"/>
      <c r="E37" s="1327"/>
      <c r="F37" s="1327"/>
    </row>
    <row r="38" spans="1:6" s="151" customFormat="1" ht="14.25" customHeight="1">
      <c r="A38" s="1322" t="s">
        <v>1593</v>
      </c>
      <c r="B38" s="1322"/>
      <c r="C38" s="1322"/>
      <c r="D38" s="1322"/>
      <c r="E38" s="1322"/>
      <c r="F38" s="1322"/>
    </row>
    <row r="39" spans="1:6" s="151" customFormat="1" ht="26.25" customHeight="1">
      <c r="A39" s="152"/>
      <c r="B39" s="1323" t="s">
        <v>1552</v>
      </c>
      <c r="C39" s="1323"/>
      <c r="D39" s="1323"/>
      <c r="E39" s="1323"/>
      <c r="F39" s="153"/>
    </row>
    <row r="40" spans="1:6" s="150" customFormat="1" ht="12.75" customHeight="1">
      <c r="A40" s="154"/>
      <c r="B40" s="155"/>
      <c r="C40" s="156"/>
      <c r="D40" s="157"/>
      <c r="E40" s="157"/>
      <c r="F40" s="157"/>
    </row>
    <row r="41" spans="1:6" s="151" customFormat="1" ht="12.75" customHeight="1">
      <c r="A41" s="158"/>
      <c r="B41" s="159"/>
      <c r="C41" s="160"/>
      <c r="D41" s="157"/>
      <c r="E41" s="157"/>
      <c r="F41" s="157"/>
    </row>
    <row r="42" spans="1:6" s="151" customFormat="1" ht="105.75" customHeight="1">
      <c r="A42" s="154"/>
      <c r="B42" s="161" t="s">
        <v>4227</v>
      </c>
      <c r="C42" s="162"/>
      <c r="D42" s="157"/>
      <c r="E42" s="157"/>
      <c r="F42" s="157"/>
    </row>
    <row r="43" spans="1:6" s="151" customFormat="1" ht="15">
      <c r="A43" s="154"/>
      <c r="B43" s="622"/>
      <c r="C43" s="162"/>
      <c r="D43" s="157"/>
      <c r="E43" s="157"/>
      <c r="F43" s="157"/>
    </row>
    <row r="44" spans="1:6" s="151" customFormat="1" ht="15">
      <c r="A44" s="623"/>
      <c r="B44" s="624" t="s">
        <v>1553</v>
      </c>
      <c r="C44" s="162"/>
      <c r="D44" s="157"/>
      <c r="E44" s="157"/>
      <c r="F44" s="157"/>
    </row>
    <row r="45" spans="1:6" s="151" customFormat="1" ht="63.75">
      <c r="A45" s="625" t="s">
        <v>1554</v>
      </c>
      <c r="B45" s="626" t="s">
        <v>1555</v>
      </c>
      <c r="C45" s="162"/>
      <c r="D45" s="157"/>
      <c r="E45" s="157"/>
      <c r="F45" s="157"/>
    </row>
    <row r="46" spans="1:6" s="151" customFormat="1" ht="25.5">
      <c r="A46" s="625" t="s">
        <v>1556</v>
      </c>
      <c r="B46" s="624" t="s">
        <v>1557</v>
      </c>
      <c r="C46" s="162"/>
      <c r="D46" s="157"/>
      <c r="E46" s="157"/>
      <c r="F46" s="157"/>
    </row>
    <row r="47" spans="1:6" s="151" customFormat="1" ht="51">
      <c r="A47" s="625" t="s">
        <v>1558</v>
      </c>
      <c r="B47" s="995" t="s">
        <v>1559</v>
      </c>
      <c r="C47" s="162"/>
      <c r="D47" s="157"/>
      <c r="E47" s="157"/>
      <c r="F47" s="157"/>
    </row>
    <row r="48" spans="1:6" s="151" customFormat="1" ht="25.5">
      <c r="A48" s="625" t="s">
        <v>1560</v>
      </c>
      <c r="B48" s="626" t="s">
        <v>1561</v>
      </c>
      <c r="C48" s="162"/>
      <c r="D48" s="157"/>
      <c r="E48" s="157"/>
      <c r="F48" s="157"/>
    </row>
    <row r="49" spans="1:6" s="151" customFormat="1" ht="25.5">
      <c r="A49" s="625" t="s">
        <v>1562</v>
      </c>
      <c r="B49" s="626" t="s">
        <v>1563</v>
      </c>
      <c r="C49" s="162"/>
      <c r="D49" s="157"/>
      <c r="E49" s="157"/>
      <c r="F49" s="157"/>
    </row>
    <row r="50" spans="1:6" s="151" customFormat="1" ht="25.5">
      <c r="A50" s="625" t="s">
        <v>1564</v>
      </c>
      <c r="B50" s="626" t="s">
        <v>1565</v>
      </c>
      <c r="C50" s="162"/>
      <c r="D50" s="157"/>
      <c r="E50" s="157"/>
      <c r="F50" s="157"/>
    </row>
    <row r="51" spans="1:6" s="151" customFormat="1" ht="27.75" customHeight="1">
      <c r="A51" s="625" t="s">
        <v>1566</v>
      </c>
      <c r="B51" s="995" t="s">
        <v>1567</v>
      </c>
      <c r="C51" s="162"/>
      <c r="D51" s="157"/>
      <c r="E51" s="157"/>
      <c r="F51" s="157"/>
    </row>
    <row r="52" spans="1:6" s="151" customFormat="1" ht="51">
      <c r="A52" s="625" t="s">
        <v>1568</v>
      </c>
      <c r="B52" s="626" t="s">
        <v>1569</v>
      </c>
      <c r="C52" s="162"/>
      <c r="D52" s="157"/>
      <c r="E52" s="157"/>
      <c r="F52" s="157"/>
    </row>
    <row r="53" spans="1:6" s="151" customFormat="1" ht="15">
      <c r="A53" s="154"/>
      <c r="B53" s="155"/>
      <c r="C53" s="162"/>
      <c r="D53" s="157"/>
      <c r="E53" s="157"/>
      <c r="F53" s="157"/>
    </row>
    <row r="54" spans="1:6" s="151" customFormat="1" ht="15">
      <c r="A54" s="154"/>
      <c r="B54" s="622"/>
      <c r="C54" s="162"/>
      <c r="D54" s="157"/>
      <c r="E54" s="157"/>
      <c r="F54" s="157"/>
    </row>
    <row r="55" spans="1:6" s="151" customFormat="1" ht="12.75" customHeight="1">
      <c r="A55" s="154"/>
      <c r="B55" s="163"/>
      <c r="C55" s="156"/>
      <c r="D55" s="157"/>
      <c r="E55" s="157"/>
      <c r="F55" s="157"/>
    </row>
    <row r="56" spans="1:6" s="164" customFormat="1" ht="25.5" customHeight="1">
      <c r="A56" s="605" t="s">
        <v>1570</v>
      </c>
      <c r="B56" s="607" t="s">
        <v>1571</v>
      </c>
      <c r="C56" s="606" t="s">
        <v>4176</v>
      </c>
      <c r="D56" s="606" t="s">
        <v>2267</v>
      </c>
      <c r="E56" s="606" t="s">
        <v>4177</v>
      </c>
      <c r="F56" s="606" t="s">
        <v>18</v>
      </c>
    </row>
    <row r="57" spans="1:6" s="164" customFormat="1" ht="12.75" customHeight="1">
      <c r="A57" s="165"/>
      <c r="B57" s="166"/>
      <c r="C57" s="167"/>
      <c r="D57" s="168"/>
      <c r="E57" s="168"/>
      <c r="F57" s="168"/>
    </row>
    <row r="58" spans="1:6" s="151" customFormat="1" ht="129.75" customHeight="1">
      <c r="A58" s="625" t="s">
        <v>198</v>
      </c>
      <c r="B58" s="110" t="s">
        <v>3785</v>
      </c>
      <c r="C58" s="162"/>
      <c r="D58" s="157"/>
      <c r="E58" s="157"/>
      <c r="F58" s="169">
        <f t="shared" ref="F58:F97" si="0">ROUND(D58*E58,2)</f>
        <v>0</v>
      </c>
    </row>
    <row r="59" spans="1:6" s="151" customFormat="1" ht="38.25">
      <c r="A59" s="154"/>
      <c r="B59" s="170" t="s">
        <v>3790</v>
      </c>
      <c r="C59" s="162"/>
      <c r="D59" s="157"/>
      <c r="E59" s="157"/>
      <c r="F59" s="169">
        <f t="shared" si="0"/>
        <v>0</v>
      </c>
    </row>
    <row r="60" spans="1:6" s="151" customFormat="1" ht="25.5">
      <c r="A60" s="154"/>
      <c r="B60" s="170" t="s">
        <v>3792</v>
      </c>
      <c r="C60" s="162"/>
      <c r="D60" s="1283"/>
      <c r="E60" s="157"/>
      <c r="F60" s="169">
        <f t="shared" si="0"/>
        <v>0</v>
      </c>
    </row>
    <row r="61" spans="1:6" s="151" customFormat="1" ht="14.25">
      <c r="A61" s="625"/>
      <c r="B61" s="624"/>
      <c r="C61" s="627"/>
      <c r="D61" s="1283"/>
      <c r="E61" s="157"/>
      <c r="F61" s="169">
        <f t="shared" si="0"/>
        <v>0</v>
      </c>
    </row>
    <row r="62" spans="1:6" s="151" customFormat="1" ht="51">
      <c r="A62" s="625" t="s">
        <v>199</v>
      </c>
      <c r="B62" s="624" t="s">
        <v>1572</v>
      </c>
      <c r="C62" s="625"/>
      <c r="D62" s="1283"/>
      <c r="E62" s="157"/>
      <c r="F62" s="169">
        <f t="shared" si="0"/>
        <v>0</v>
      </c>
    </row>
    <row r="63" spans="1:6" s="151" customFormat="1" ht="14.25">
      <c r="A63" s="625"/>
      <c r="B63" s="624"/>
      <c r="C63" s="627" t="s">
        <v>208</v>
      </c>
      <c r="D63" s="1203">
        <v>460</v>
      </c>
      <c r="E63" s="628"/>
      <c r="F63" s="629">
        <f t="shared" si="0"/>
        <v>0</v>
      </c>
    </row>
    <row r="64" spans="1:6" s="164" customFormat="1" ht="14.25">
      <c r="A64" s="630"/>
      <c r="B64" s="171"/>
      <c r="C64" s="631"/>
      <c r="D64" s="1283"/>
      <c r="E64" s="157"/>
      <c r="F64" s="169">
        <f t="shared" si="0"/>
        <v>0</v>
      </c>
    </row>
    <row r="65" spans="1:6" s="151" customFormat="1" ht="14.25">
      <c r="A65" s="625"/>
      <c r="B65" s="624" t="s">
        <v>1573</v>
      </c>
      <c r="C65" s="625"/>
      <c r="D65" s="1283"/>
      <c r="E65" s="157"/>
      <c r="F65" s="169">
        <f t="shared" si="0"/>
        <v>0</v>
      </c>
    </row>
    <row r="66" spans="1:6" s="151" customFormat="1" ht="14.25">
      <c r="A66" s="625"/>
      <c r="B66" s="624"/>
      <c r="C66" s="625"/>
      <c r="D66" s="1283"/>
      <c r="E66" s="157"/>
      <c r="F66" s="169">
        <f t="shared" si="0"/>
        <v>0</v>
      </c>
    </row>
    <row r="67" spans="1:6" s="151" customFormat="1" ht="14.25">
      <c r="A67" s="625"/>
      <c r="B67" s="818" t="s">
        <v>1574</v>
      </c>
      <c r="C67" s="625"/>
      <c r="D67" s="1283"/>
      <c r="E67" s="157"/>
      <c r="F67" s="169">
        <f t="shared" si="0"/>
        <v>0</v>
      </c>
    </row>
    <row r="68" spans="1:6" s="151" customFormat="1" ht="14.25">
      <c r="A68" s="625"/>
      <c r="B68" s="818" t="s">
        <v>1575</v>
      </c>
      <c r="C68" s="625"/>
      <c r="D68" s="1283"/>
      <c r="E68" s="157"/>
      <c r="F68" s="169">
        <f t="shared" si="0"/>
        <v>0</v>
      </c>
    </row>
    <row r="69" spans="1:6" s="151" customFormat="1" ht="25.5">
      <c r="A69" s="625"/>
      <c r="B69" s="818" t="s">
        <v>1576</v>
      </c>
      <c r="C69" s="625"/>
      <c r="D69" s="1283"/>
      <c r="E69" s="157"/>
      <c r="F69" s="169">
        <f t="shared" si="0"/>
        <v>0</v>
      </c>
    </row>
    <row r="70" spans="1:6" s="151" customFormat="1" ht="14.25">
      <c r="A70" s="625"/>
      <c r="B70" s="818" t="s">
        <v>1577</v>
      </c>
      <c r="C70" s="625"/>
      <c r="D70" s="1283"/>
      <c r="E70" s="157"/>
      <c r="F70" s="169">
        <f t="shared" si="0"/>
        <v>0</v>
      </c>
    </row>
    <row r="71" spans="1:6" s="151" customFormat="1" ht="25.5">
      <c r="A71" s="625"/>
      <c r="B71" s="632" t="s">
        <v>3793</v>
      </c>
      <c r="C71" s="625"/>
      <c r="D71" s="1283"/>
      <c r="E71" s="157"/>
      <c r="F71" s="169">
        <f t="shared" si="0"/>
        <v>0</v>
      </c>
    </row>
    <row r="72" spans="1:6" s="151" customFormat="1" ht="25.5">
      <c r="A72" s="625"/>
      <c r="B72" s="818" t="s">
        <v>1578</v>
      </c>
      <c r="C72" s="625"/>
      <c r="D72" s="1283"/>
      <c r="E72" s="157"/>
      <c r="F72" s="169">
        <f t="shared" si="0"/>
        <v>0</v>
      </c>
    </row>
    <row r="73" spans="1:6" s="151" customFormat="1" ht="178.5">
      <c r="A73" s="625"/>
      <c r="B73" s="818" t="s">
        <v>3081</v>
      </c>
      <c r="C73" s="625"/>
      <c r="D73" s="1283"/>
      <c r="E73" s="157"/>
      <c r="F73" s="169">
        <f t="shared" si="0"/>
        <v>0</v>
      </c>
    </row>
    <row r="74" spans="1:6" s="151" customFormat="1" ht="14.25">
      <c r="A74" s="625"/>
      <c r="B74" s="624"/>
      <c r="C74" s="627" t="s">
        <v>136</v>
      </c>
      <c r="D74" s="1203">
        <v>15</v>
      </c>
      <c r="E74" s="628"/>
      <c r="F74" s="629">
        <f t="shared" si="0"/>
        <v>0</v>
      </c>
    </row>
    <row r="75" spans="1:6" s="151" customFormat="1" ht="12.75" customHeight="1">
      <c r="A75" s="625"/>
      <c r="B75" s="624"/>
      <c r="C75" s="625"/>
      <c r="D75" s="1203"/>
      <c r="E75" s="157"/>
      <c r="F75" s="169">
        <f t="shared" si="0"/>
        <v>0</v>
      </c>
    </row>
    <row r="76" spans="1:6" s="151" customFormat="1" ht="55.5" customHeight="1">
      <c r="A76" s="625" t="s">
        <v>246</v>
      </c>
      <c r="B76" s="995" t="s">
        <v>3794</v>
      </c>
      <c r="C76" s="625"/>
      <c r="D76" s="1203"/>
      <c r="E76" s="628"/>
      <c r="F76" s="629">
        <f t="shared" si="0"/>
        <v>0</v>
      </c>
    </row>
    <row r="77" spans="1:6" s="151" customFormat="1" ht="12.75" customHeight="1">
      <c r="A77" s="625"/>
      <c r="B77" s="633" t="s">
        <v>1579</v>
      </c>
      <c r="C77" s="627" t="s">
        <v>136</v>
      </c>
      <c r="D77" s="1203">
        <v>83</v>
      </c>
      <c r="E77" s="628"/>
      <c r="F77" s="629">
        <f t="shared" si="0"/>
        <v>0</v>
      </c>
    </row>
    <row r="78" spans="1:6" s="151" customFormat="1" ht="14.25">
      <c r="A78" s="625"/>
      <c r="B78" s="633" t="s">
        <v>1580</v>
      </c>
      <c r="C78" s="627" t="s">
        <v>136</v>
      </c>
      <c r="D78" s="1203">
        <v>22</v>
      </c>
      <c r="E78" s="628"/>
      <c r="F78" s="629">
        <f t="shared" si="0"/>
        <v>0</v>
      </c>
    </row>
    <row r="79" spans="1:6" s="151" customFormat="1" ht="27" customHeight="1">
      <c r="A79" s="625"/>
      <c r="B79" s="634" t="s">
        <v>1584</v>
      </c>
      <c r="C79" s="642"/>
      <c r="D79" s="1203"/>
      <c r="E79" s="628"/>
      <c r="F79" s="629">
        <f t="shared" ref="F79:F81" si="1">ROUND(D79*E79,2)</f>
        <v>0</v>
      </c>
    </row>
    <row r="80" spans="1:6" s="151" customFormat="1" ht="14.25">
      <c r="A80" s="625"/>
      <c r="B80" s="636" t="s">
        <v>1585</v>
      </c>
      <c r="C80" s="627" t="s">
        <v>136</v>
      </c>
      <c r="D80" s="1203">
        <v>65</v>
      </c>
      <c r="E80" s="628"/>
      <c r="F80" s="629">
        <f t="shared" si="1"/>
        <v>0</v>
      </c>
    </row>
    <row r="81" spans="1:6" s="151" customFormat="1" ht="14.25">
      <c r="A81" s="625"/>
      <c r="B81" s="637" t="s">
        <v>1586</v>
      </c>
      <c r="C81" s="627" t="s">
        <v>136</v>
      </c>
      <c r="D81" s="1203">
        <v>12</v>
      </c>
      <c r="E81" s="628"/>
      <c r="F81" s="629">
        <f t="shared" si="1"/>
        <v>0</v>
      </c>
    </row>
    <row r="82" spans="1:6" s="151" customFormat="1" ht="14.25">
      <c r="A82" s="625"/>
      <c r="B82" s="638"/>
      <c r="C82" s="627"/>
      <c r="D82" s="1203"/>
      <c r="E82" s="628"/>
      <c r="F82" s="639"/>
    </row>
    <row r="83" spans="1:6" s="151" customFormat="1" ht="14.25">
      <c r="A83" s="625"/>
      <c r="B83" s="633"/>
      <c r="C83" s="640"/>
      <c r="D83" s="1203"/>
      <c r="E83" s="628"/>
      <c r="F83" s="629">
        <f>D83*E83</f>
        <v>0</v>
      </c>
    </row>
    <row r="84" spans="1:6" s="151" customFormat="1" ht="14.25">
      <c r="A84" s="625"/>
      <c r="B84" s="633"/>
      <c r="C84" s="640"/>
      <c r="D84" s="1203"/>
      <c r="E84" s="628"/>
      <c r="F84" s="629"/>
    </row>
    <row r="85" spans="1:6" s="151" customFormat="1" ht="38.25">
      <c r="A85" s="625" t="s">
        <v>247</v>
      </c>
      <c r="B85" s="641" t="s">
        <v>1581</v>
      </c>
      <c r="C85" s="642"/>
      <c r="D85" s="1203"/>
      <c r="E85" s="628"/>
      <c r="F85" s="629">
        <f t="shared" si="0"/>
        <v>0</v>
      </c>
    </row>
    <row r="86" spans="1:6" s="151" customFormat="1" ht="14.25">
      <c r="A86" s="625"/>
      <c r="B86" s="636" t="s">
        <v>1582</v>
      </c>
      <c r="C86" s="642"/>
      <c r="D86" s="1203"/>
      <c r="E86" s="628"/>
      <c r="F86" s="629">
        <f t="shared" si="0"/>
        <v>0</v>
      </c>
    </row>
    <row r="87" spans="1:6" s="151" customFormat="1" ht="14.25">
      <c r="A87" s="625"/>
      <c r="B87" s="637" t="s">
        <v>1583</v>
      </c>
      <c r="C87" s="640" t="s">
        <v>245</v>
      </c>
      <c r="D87" s="1203">
        <v>1</v>
      </c>
      <c r="E87" s="628"/>
      <c r="F87" s="629">
        <f t="shared" ref="F87" si="2">ROUND(D87*E87,2)</f>
        <v>0</v>
      </c>
    </row>
    <row r="88" spans="1:6" s="151" customFormat="1" ht="14.25">
      <c r="A88" s="625"/>
      <c r="B88" s="641"/>
      <c r="C88" s="640"/>
      <c r="D88" s="1203"/>
      <c r="E88" s="628"/>
      <c r="F88" s="629"/>
    </row>
    <row r="89" spans="1:6" s="151" customFormat="1" ht="14.25">
      <c r="A89" s="627"/>
      <c r="B89" s="638"/>
      <c r="C89" s="156"/>
      <c r="D89" s="1203"/>
      <c r="E89" s="628"/>
      <c r="F89" s="639">
        <f t="shared" si="0"/>
        <v>0</v>
      </c>
    </row>
    <row r="90" spans="1:6" s="151" customFormat="1" ht="53.25" customHeight="1">
      <c r="A90" s="625" t="s">
        <v>314</v>
      </c>
      <c r="B90" s="634" t="s">
        <v>4277</v>
      </c>
      <c r="C90" s="640" t="s">
        <v>208</v>
      </c>
      <c r="D90" s="1203">
        <v>3000</v>
      </c>
      <c r="E90" s="628"/>
      <c r="F90" s="629">
        <f>ROUND(D90*E90,2)</f>
        <v>0</v>
      </c>
    </row>
    <row r="91" spans="1:6" s="151" customFormat="1" ht="14.25">
      <c r="A91" s="172"/>
      <c r="B91" s="172"/>
      <c r="C91" s="640"/>
      <c r="D91" s="1203"/>
      <c r="E91" s="628"/>
      <c r="F91" s="629"/>
    </row>
    <row r="92" spans="1:6" s="151" customFormat="1" ht="63.75">
      <c r="A92" s="625" t="s">
        <v>315</v>
      </c>
      <c r="B92" s="641" t="s">
        <v>4164</v>
      </c>
      <c r="C92" s="642" t="s">
        <v>519</v>
      </c>
      <c r="D92" s="1203">
        <v>200</v>
      </c>
      <c r="E92" s="628"/>
      <c r="F92" s="629">
        <f t="shared" si="0"/>
        <v>0</v>
      </c>
    </row>
    <row r="93" spans="1:6" s="151" customFormat="1" ht="14.25">
      <c r="A93" s="625"/>
      <c r="B93" s="637"/>
      <c r="C93" s="642"/>
      <c r="D93" s="1203"/>
      <c r="E93" s="157"/>
      <c r="F93" s="169">
        <f t="shared" si="0"/>
        <v>0</v>
      </c>
    </row>
    <row r="94" spans="1:6" s="151" customFormat="1" ht="63.75">
      <c r="A94" s="625" t="s">
        <v>3861</v>
      </c>
      <c r="B94" s="641" t="s">
        <v>3795</v>
      </c>
      <c r="C94" s="642" t="s">
        <v>1587</v>
      </c>
      <c r="D94" s="1203">
        <v>10</v>
      </c>
      <c r="E94" s="628"/>
      <c r="F94" s="629">
        <f>ROUND(D94*E94,2)</f>
        <v>0</v>
      </c>
    </row>
    <row r="95" spans="1:6" s="151" customFormat="1" ht="14.25">
      <c r="A95" s="625"/>
      <c r="B95" s="637"/>
      <c r="C95" s="642" t="s">
        <v>3493</v>
      </c>
      <c r="D95" s="1203"/>
      <c r="E95" s="157"/>
      <c r="F95" s="169">
        <f t="shared" si="0"/>
        <v>0</v>
      </c>
    </row>
    <row r="96" spans="1:6" s="151" customFormat="1" ht="15">
      <c r="A96" s="625"/>
      <c r="B96" s="633"/>
      <c r="C96" s="162"/>
      <c r="D96" s="1283"/>
      <c r="E96" s="157"/>
      <c r="F96" s="169">
        <f t="shared" si="0"/>
        <v>0</v>
      </c>
    </row>
    <row r="97" spans="1:6" s="151" customFormat="1" ht="67.5" customHeight="1">
      <c r="A97" s="625" t="s">
        <v>316</v>
      </c>
      <c r="B97" s="641" t="s">
        <v>3494</v>
      </c>
      <c r="C97" s="642"/>
      <c r="D97" s="1203"/>
      <c r="E97" s="628"/>
      <c r="F97" s="716">
        <f t="shared" si="0"/>
        <v>0</v>
      </c>
    </row>
    <row r="98" spans="1:6" s="151" customFormat="1" ht="14.25">
      <c r="A98" s="625"/>
      <c r="B98" s="641"/>
      <c r="C98" s="642"/>
      <c r="D98" s="1203"/>
      <c r="E98" s="628"/>
      <c r="F98" s="716"/>
    </row>
    <row r="99" spans="1:6" s="151" customFormat="1" ht="63.75">
      <c r="A99" s="625"/>
      <c r="B99" s="634" t="s">
        <v>3858</v>
      </c>
      <c r="C99" s="642"/>
      <c r="D99" s="1203"/>
      <c r="E99" s="628"/>
      <c r="F99" s="716">
        <f>ROUND(D99*E99,2)</f>
        <v>0</v>
      </c>
    </row>
    <row r="100" spans="1:6" s="151" customFormat="1" ht="14.25">
      <c r="A100" s="172"/>
      <c r="B100" s="641"/>
      <c r="C100" s="640"/>
      <c r="D100" s="1203"/>
      <c r="E100" s="628"/>
      <c r="F100" s="643"/>
    </row>
    <row r="101" spans="1:6" s="151" customFormat="1" ht="38.25">
      <c r="A101" s="625"/>
      <c r="B101" s="819" t="s">
        <v>3859</v>
      </c>
      <c r="C101" s="642"/>
      <c r="D101" s="1203"/>
      <c r="E101" s="628"/>
      <c r="F101" s="643"/>
    </row>
    <row r="102" spans="1:6" s="151" customFormat="1" ht="14.25">
      <c r="A102" s="625"/>
      <c r="B102" s="637"/>
      <c r="C102" s="642"/>
      <c r="D102" s="1203"/>
      <c r="E102" s="628"/>
      <c r="F102" s="643">
        <f t="shared" ref="F102:F106" si="3">D102*E102</f>
        <v>0</v>
      </c>
    </row>
    <row r="103" spans="1:6" s="151" customFormat="1" ht="68.25" customHeight="1">
      <c r="A103" s="625"/>
      <c r="B103" s="819" t="s">
        <v>3860</v>
      </c>
      <c r="C103" s="642"/>
      <c r="D103" s="1203" t="s">
        <v>1396</v>
      </c>
      <c r="E103" s="628"/>
      <c r="F103" s="643"/>
    </row>
    <row r="104" spans="1:6" s="151" customFormat="1" ht="14.25">
      <c r="A104" s="172"/>
      <c r="B104" s="641"/>
      <c r="C104" s="640"/>
      <c r="D104" s="1203"/>
      <c r="E104" s="628"/>
      <c r="F104" s="643">
        <f t="shared" si="3"/>
        <v>0</v>
      </c>
    </row>
    <row r="105" spans="1:6" s="151" customFormat="1" ht="51">
      <c r="A105" s="625"/>
      <c r="B105" s="819" t="s">
        <v>1588</v>
      </c>
      <c r="C105" s="640"/>
      <c r="D105" s="1203"/>
      <c r="E105" s="628"/>
      <c r="F105" s="643"/>
    </row>
    <row r="106" spans="1:6" s="151" customFormat="1" ht="14.25">
      <c r="A106" s="625"/>
      <c r="B106" s="567"/>
      <c r="C106" s="640" t="s">
        <v>245</v>
      </c>
      <c r="D106" s="1203">
        <v>1</v>
      </c>
      <c r="E106" s="628"/>
      <c r="F106" s="643">
        <f t="shared" si="3"/>
        <v>0</v>
      </c>
    </row>
    <row r="107" spans="1:6" s="151" customFormat="1" ht="14.25">
      <c r="A107" s="625"/>
      <c r="B107" s="567"/>
      <c r="C107" s="640"/>
      <c r="D107" s="1203"/>
      <c r="E107" s="628"/>
      <c r="F107" s="643">
        <f t="shared" ref="F107:F121" si="4">D107*E107</f>
        <v>0</v>
      </c>
    </row>
    <row r="108" spans="1:6" s="151" customFormat="1" ht="51">
      <c r="A108" s="625" t="s">
        <v>317</v>
      </c>
      <c r="B108" s="819" t="s">
        <v>4165</v>
      </c>
      <c r="C108" s="642"/>
      <c r="D108" s="1203"/>
      <c r="E108" s="628"/>
      <c r="F108" s="643">
        <f t="shared" si="4"/>
        <v>0</v>
      </c>
    </row>
    <row r="109" spans="1:6" s="151" customFormat="1" ht="14.25">
      <c r="A109" s="625"/>
      <c r="B109" s="633"/>
      <c r="C109" s="156"/>
      <c r="D109" s="1203"/>
      <c r="E109" s="628"/>
      <c r="F109" s="643">
        <f t="shared" si="4"/>
        <v>0</v>
      </c>
    </row>
    <row r="110" spans="1:6" s="151" customFormat="1" ht="76.5">
      <c r="A110" s="625"/>
      <c r="B110" s="819" t="s">
        <v>4166</v>
      </c>
      <c r="C110" s="642"/>
      <c r="D110" s="1203"/>
      <c r="E110" s="628"/>
      <c r="F110" s="643">
        <f t="shared" si="4"/>
        <v>0</v>
      </c>
    </row>
    <row r="111" spans="1:6" s="151" customFormat="1" ht="14.25">
      <c r="A111" s="625"/>
      <c r="B111" s="633"/>
      <c r="C111" s="156"/>
      <c r="D111" s="1203"/>
      <c r="E111" s="628"/>
      <c r="F111" s="643">
        <f t="shared" si="4"/>
        <v>0</v>
      </c>
    </row>
    <row r="112" spans="1:6" s="151" customFormat="1" ht="38.25">
      <c r="A112" s="625"/>
      <c r="B112" s="819" t="s">
        <v>4167</v>
      </c>
      <c r="C112" s="642"/>
      <c r="D112" s="1203"/>
      <c r="E112" s="628"/>
      <c r="F112" s="643">
        <f t="shared" si="4"/>
        <v>0</v>
      </c>
    </row>
    <row r="113" spans="1:6" s="151" customFormat="1" ht="14.25">
      <c r="A113" s="172"/>
      <c r="B113" s="645" t="s">
        <v>1589</v>
      </c>
      <c r="C113" s="150"/>
      <c r="D113" s="150"/>
      <c r="E113" s="628"/>
      <c r="F113" s="643"/>
    </row>
    <row r="114" spans="1:6" s="151" customFormat="1" ht="14.25">
      <c r="A114" s="172"/>
      <c r="B114" s="568"/>
      <c r="C114" s="640" t="s">
        <v>245</v>
      </c>
      <c r="D114" s="1203">
        <v>1</v>
      </c>
      <c r="E114" s="628"/>
      <c r="F114" s="643">
        <f>D114*E114</f>
        <v>0</v>
      </c>
    </row>
    <row r="115" spans="1:6" s="151" customFormat="1" ht="14.25">
      <c r="A115" s="625"/>
      <c r="B115" s="638"/>
      <c r="C115" s="156"/>
      <c r="D115" s="1203"/>
      <c r="E115" s="628"/>
      <c r="F115" s="643">
        <f t="shared" si="4"/>
        <v>0</v>
      </c>
    </row>
    <row r="116" spans="1:6" s="151" customFormat="1" ht="64.5" customHeight="1">
      <c r="A116" s="646" t="s">
        <v>324</v>
      </c>
      <c r="B116" s="634" t="s">
        <v>4228</v>
      </c>
      <c r="C116" s="642"/>
      <c r="D116" s="1203"/>
      <c r="E116" s="628"/>
      <c r="F116" s="643">
        <f t="shared" si="4"/>
        <v>0</v>
      </c>
    </row>
    <row r="117" spans="1:6" s="151" customFormat="1" ht="14.25">
      <c r="A117" s="172"/>
      <c r="B117" s="172"/>
      <c r="C117" s="640" t="s">
        <v>63</v>
      </c>
      <c r="D117" s="1203">
        <v>156</v>
      </c>
      <c r="E117" s="628"/>
      <c r="F117" s="639">
        <f t="shared" si="4"/>
        <v>0</v>
      </c>
    </row>
    <row r="118" spans="1:6" s="151" customFormat="1" ht="63.75">
      <c r="A118" s="625" t="s">
        <v>3</v>
      </c>
      <c r="B118" s="634" t="s">
        <v>4229</v>
      </c>
      <c r="C118" s="642"/>
      <c r="D118" s="1203"/>
      <c r="E118" s="628"/>
      <c r="F118" s="639">
        <f t="shared" si="4"/>
        <v>0</v>
      </c>
    </row>
    <row r="119" spans="1:6" s="151" customFormat="1" ht="15" customHeight="1">
      <c r="A119" s="172"/>
      <c r="B119" s="172"/>
      <c r="C119" s="640" t="s">
        <v>63</v>
      </c>
      <c r="D119" s="1203">
        <v>31</v>
      </c>
      <c r="E119" s="628"/>
      <c r="F119" s="639">
        <f t="shared" si="4"/>
        <v>0</v>
      </c>
    </row>
    <row r="120" spans="1:6" s="151" customFormat="1" ht="63.75">
      <c r="A120" s="625" t="s">
        <v>4</v>
      </c>
      <c r="B120" s="995" t="s">
        <v>4230</v>
      </c>
      <c r="C120" s="625"/>
      <c r="D120" s="1203"/>
      <c r="E120" s="628"/>
      <c r="F120" s="639">
        <f t="shared" si="4"/>
        <v>0</v>
      </c>
    </row>
    <row r="121" spans="1:6" s="151" customFormat="1" ht="14.25">
      <c r="A121" s="172"/>
      <c r="B121" s="624"/>
      <c r="C121" s="640" t="s">
        <v>63</v>
      </c>
      <c r="D121" s="1203">
        <v>240</v>
      </c>
      <c r="E121" s="628"/>
      <c r="F121" s="639">
        <f t="shared" si="4"/>
        <v>0</v>
      </c>
    </row>
    <row r="122" spans="1:6" s="151" customFormat="1" ht="14.25">
      <c r="A122" s="645"/>
      <c r="B122" s="624"/>
      <c r="C122" s="640"/>
      <c r="D122" s="1203"/>
      <c r="E122" s="628"/>
      <c r="F122" s="629">
        <f t="shared" ref="F122:F136" si="5">ROUND(D122*E122,2)</f>
        <v>0</v>
      </c>
    </row>
    <row r="123" spans="1:6" s="151" customFormat="1" ht="25.5">
      <c r="A123" s="647" t="s">
        <v>5</v>
      </c>
      <c r="B123" s="624" t="s">
        <v>4168</v>
      </c>
      <c r="C123" s="640"/>
      <c r="D123" s="1203"/>
      <c r="E123" s="628"/>
      <c r="F123" s="629"/>
    </row>
    <row r="124" spans="1:6" s="151" customFormat="1" ht="38.25">
      <c r="A124" s="631"/>
      <c r="B124" s="648" t="s">
        <v>3796</v>
      </c>
      <c r="C124" s="640" t="s">
        <v>208</v>
      </c>
      <c r="D124" s="1203">
        <v>1000</v>
      </c>
      <c r="E124" s="628"/>
      <c r="F124" s="629">
        <f t="shared" ref="F124" si="6">ROUND(D124*E124,2)</f>
        <v>0</v>
      </c>
    </row>
    <row r="125" spans="1:6" s="151" customFormat="1" ht="14.25">
      <c r="A125" s="631"/>
      <c r="B125" s="648"/>
      <c r="C125" s="640"/>
      <c r="D125" s="1203"/>
      <c r="E125" s="628"/>
      <c r="F125" s="629"/>
    </row>
    <row r="126" spans="1:6" s="151" customFormat="1" ht="53.25" customHeight="1">
      <c r="A126" s="647" t="s">
        <v>6</v>
      </c>
      <c r="B126" s="995" t="s">
        <v>3797</v>
      </c>
      <c r="C126" s="640"/>
      <c r="D126" s="1203"/>
      <c r="E126" s="628"/>
      <c r="F126" s="629"/>
    </row>
    <row r="127" spans="1:6" s="151" customFormat="1" ht="38.25">
      <c r="A127" s="631"/>
      <c r="B127" s="648" t="s">
        <v>3796</v>
      </c>
      <c r="C127" s="640" t="s">
        <v>202</v>
      </c>
      <c r="D127" s="1203">
        <v>10</v>
      </c>
      <c r="E127" s="628"/>
      <c r="F127" s="629">
        <f t="shared" ref="F127" si="7">ROUND(D127*E127,2)</f>
        <v>0</v>
      </c>
    </row>
    <row r="128" spans="1:6" s="151" customFormat="1" ht="14.25">
      <c r="A128" s="631"/>
      <c r="B128" s="648"/>
      <c r="C128" s="640"/>
      <c r="D128" s="1203"/>
      <c r="E128" s="628"/>
      <c r="F128" s="629"/>
    </row>
    <row r="129" spans="1:6" s="151" customFormat="1" ht="25.5">
      <c r="A129" s="647" t="s">
        <v>7</v>
      </c>
      <c r="B129" s="995" t="s">
        <v>3799</v>
      </c>
      <c r="C129" s="640"/>
      <c r="D129" s="1203"/>
      <c r="E129" s="628"/>
      <c r="F129" s="629"/>
    </row>
    <row r="130" spans="1:6" s="151" customFormat="1" ht="44.25" customHeight="1">
      <c r="A130" s="647"/>
      <c r="B130" s="648" t="s">
        <v>3796</v>
      </c>
      <c r="C130" s="640" t="s">
        <v>202</v>
      </c>
      <c r="D130" s="1203">
        <v>340</v>
      </c>
      <c r="E130" s="628"/>
      <c r="F130" s="629">
        <f t="shared" ref="F130" si="8">ROUND(D130*E130,2)</f>
        <v>0</v>
      </c>
    </row>
    <row r="131" spans="1:6" s="151" customFormat="1" ht="14.25">
      <c r="A131" s="644"/>
      <c r="B131" s="624"/>
      <c r="C131" s="640"/>
      <c r="D131" s="1203"/>
      <c r="E131" s="628"/>
      <c r="F131" s="629"/>
    </row>
    <row r="132" spans="1:6" s="151" customFormat="1" ht="38.25">
      <c r="A132" s="625" t="s">
        <v>8</v>
      </c>
      <c r="B132" s="995" t="s">
        <v>3798</v>
      </c>
      <c r="C132" s="627"/>
      <c r="D132" s="1203"/>
      <c r="E132" s="628"/>
      <c r="F132" s="629"/>
    </row>
    <row r="133" spans="1:6" s="151" customFormat="1" ht="38.25">
      <c r="A133" s="625"/>
      <c r="B133" s="648" t="s">
        <v>3796</v>
      </c>
      <c r="C133" s="631" t="s">
        <v>202</v>
      </c>
      <c r="D133" s="1203">
        <v>1100</v>
      </c>
      <c r="E133" s="628"/>
      <c r="F133" s="629">
        <f t="shared" ref="F133" si="9">ROUND(D133*E133,2)</f>
        <v>0</v>
      </c>
    </row>
    <row r="134" spans="1:6" s="151" customFormat="1" ht="14.25">
      <c r="A134" s="625"/>
      <c r="B134" s="623"/>
      <c r="C134" s="627"/>
      <c r="D134" s="1203"/>
      <c r="E134" s="628"/>
      <c r="F134" s="629"/>
    </row>
    <row r="135" spans="1:6" s="151" customFormat="1" ht="25.5">
      <c r="A135" s="625" t="s">
        <v>9</v>
      </c>
      <c r="B135" s="624" t="s">
        <v>3801</v>
      </c>
      <c r="C135" s="1282"/>
      <c r="D135" s="1203"/>
      <c r="E135" s="628"/>
      <c r="F135" s="629">
        <f t="shared" si="5"/>
        <v>0</v>
      </c>
    </row>
    <row r="136" spans="1:6" s="151" customFormat="1" ht="38.25">
      <c r="A136" s="625"/>
      <c r="B136" s="648" t="s">
        <v>3796</v>
      </c>
      <c r="C136" s="631" t="s">
        <v>202</v>
      </c>
      <c r="D136" s="1203">
        <v>180</v>
      </c>
      <c r="E136" s="628"/>
      <c r="F136" s="629">
        <f t="shared" si="5"/>
        <v>0</v>
      </c>
    </row>
    <row r="137" spans="1:6" s="151" customFormat="1" ht="15" customHeight="1">
      <c r="A137" s="625"/>
      <c r="B137" s="623"/>
      <c r="C137" s="627"/>
      <c r="D137" s="1203"/>
      <c r="E137" s="628"/>
      <c r="F137" s="629"/>
    </row>
    <row r="138" spans="1:6" s="151" customFormat="1" ht="38.25">
      <c r="A138" s="625" t="s">
        <v>10</v>
      </c>
      <c r="B138" s="995" t="s">
        <v>3800</v>
      </c>
      <c r="C138" s="631"/>
      <c r="D138" s="1203"/>
      <c r="E138" s="628"/>
      <c r="F138" s="629"/>
    </row>
    <row r="139" spans="1:6" s="151" customFormat="1" ht="42" customHeight="1">
      <c r="A139" s="625"/>
      <c r="B139" s="648" t="s">
        <v>3796</v>
      </c>
      <c r="C139" s="631" t="s">
        <v>208</v>
      </c>
      <c r="D139" s="1203">
        <v>1500</v>
      </c>
      <c r="E139" s="628"/>
      <c r="F139" s="629">
        <f t="shared" ref="F139" si="10">ROUND(D139*E139,2)</f>
        <v>0</v>
      </c>
    </row>
    <row r="140" spans="1:6" s="151" customFormat="1" ht="14.25">
      <c r="A140" s="625"/>
      <c r="B140" s="624"/>
      <c r="C140" s="627"/>
      <c r="D140" s="1203"/>
      <c r="E140" s="628"/>
      <c r="F140" s="629"/>
    </row>
    <row r="141" spans="1:6" s="151" customFormat="1" ht="38.25">
      <c r="A141" s="625" t="s">
        <v>11</v>
      </c>
      <c r="B141" s="995" t="s">
        <v>3802</v>
      </c>
      <c r="C141" s="631"/>
      <c r="D141" s="1203"/>
      <c r="E141" s="628"/>
      <c r="F141" s="629"/>
    </row>
    <row r="142" spans="1:6" s="151" customFormat="1" ht="38.25">
      <c r="A142" s="625"/>
      <c r="B142" s="648" t="s">
        <v>3796</v>
      </c>
      <c r="C142" s="631" t="s">
        <v>208</v>
      </c>
      <c r="D142" s="1203">
        <v>1000</v>
      </c>
      <c r="E142" s="628"/>
      <c r="F142" s="629">
        <f>ROUND(D142*E142,2)</f>
        <v>0</v>
      </c>
    </row>
    <row r="143" spans="1:6" s="151" customFormat="1" ht="14.25">
      <c r="A143" s="625"/>
      <c r="B143" s="995"/>
      <c r="C143" s="631"/>
      <c r="D143" s="1203"/>
      <c r="E143" s="628"/>
      <c r="F143" s="629"/>
    </row>
    <row r="144" spans="1:6" s="151" customFormat="1" ht="58.5" customHeight="1">
      <c r="A144" s="625" t="s">
        <v>12</v>
      </c>
      <c r="B144" s="995" t="s">
        <v>3803</v>
      </c>
      <c r="C144" s="631"/>
      <c r="D144" s="1203"/>
      <c r="E144" s="628"/>
      <c r="F144" s="629"/>
    </row>
    <row r="145" spans="1:6" s="151" customFormat="1" ht="38.25">
      <c r="A145" s="625"/>
      <c r="B145" s="648" t="s">
        <v>3796</v>
      </c>
      <c r="C145" s="631" t="s">
        <v>202</v>
      </c>
      <c r="D145" s="1203">
        <v>510</v>
      </c>
      <c r="E145" s="628"/>
      <c r="F145" s="629">
        <f>ROUND(D145*E145,2)</f>
        <v>0</v>
      </c>
    </row>
    <row r="146" spans="1:6" s="151" customFormat="1" ht="12.75" customHeight="1">
      <c r="A146" s="649"/>
      <c r="B146" s="650"/>
      <c r="C146" s="583"/>
      <c r="D146" s="1283"/>
      <c r="E146" s="168"/>
      <c r="F146" s="168"/>
    </row>
    <row r="147" spans="1:6" s="151" customFormat="1" ht="25.5">
      <c r="A147" s="625" t="s">
        <v>13</v>
      </c>
      <c r="B147" s="995" t="s">
        <v>3804</v>
      </c>
      <c r="C147" s="631"/>
      <c r="D147" s="1203"/>
      <c r="E147" s="628"/>
      <c r="F147" s="629"/>
    </row>
    <row r="148" spans="1:6" s="151" customFormat="1" ht="38.25">
      <c r="A148" s="625"/>
      <c r="B148" s="648" t="s">
        <v>3796</v>
      </c>
      <c r="C148" s="631" t="s">
        <v>208</v>
      </c>
      <c r="D148" s="1203">
        <v>16.5</v>
      </c>
      <c r="E148" s="628"/>
      <c r="F148" s="629">
        <f>ROUND(D148*E148,2)</f>
        <v>0</v>
      </c>
    </row>
    <row r="149" spans="1:6" s="151" customFormat="1" ht="15">
      <c r="A149" s="651"/>
      <c r="B149" s="173"/>
      <c r="C149" s="652"/>
      <c r="D149" s="1284"/>
      <c r="E149" s="168"/>
      <c r="F149" s="168"/>
    </row>
    <row r="150" spans="1:6" s="176" customFormat="1" ht="44.25" customHeight="1">
      <c r="A150" s="625" t="s">
        <v>14</v>
      </c>
      <c r="B150" s="995" t="s">
        <v>1590</v>
      </c>
      <c r="C150" s="653"/>
      <c r="D150" s="1285"/>
      <c r="E150" s="174"/>
      <c r="F150" s="175">
        <f>ROUND(D150*E150,2)</f>
        <v>0</v>
      </c>
    </row>
    <row r="151" spans="1:6" s="164" customFormat="1" ht="14.25">
      <c r="A151" s="165"/>
      <c r="B151" s="650" t="s">
        <v>1591</v>
      </c>
      <c r="C151" s="631"/>
      <c r="D151" s="1203"/>
      <c r="E151" s="628"/>
      <c r="F151" s="629"/>
    </row>
    <row r="152" spans="1:6" s="164" customFormat="1" ht="38.25">
      <c r="A152" s="165"/>
      <c r="B152" s="648" t="s">
        <v>3796</v>
      </c>
      <c r="C152" s="631" t="s">
        <v>208</v>
      </c>
      <c r="D152" s="1203">
        <v>150</v>
      </c>
      <c r="E152" s="628"/>
      <c r="F152" s="629">
        <f>ROUND(D152*E152,2)</f>
        <v>0</v>
      </c>
    </row>
    <row r="153" spans="1:6" s="177" customFormat="1" ht="16.5" customHeight="1">
      <c r="A153" s="165"/>
      <c r="B153" s="654"/>
      <c r="C153" s="167"/>
      <c r="D153" s="1284"/>
      <c r="E153" s="168"/>
      <c r="F153" s="168"/>
    </row>
    <row r="154" spans="1:6" s="178" customFormat="1" ht="16.5" customHeight="1">
      <c r="A154" s="165"/>
      <c r="B154" s="179" t="s">
        <v>1592</v>
      </c>
      <c r="C154" s="180"/>
      <c r="D154" s="1286"/>
      <c r="E154" s="181"/>
      <c r="F154" s="181">
        <f>SUM(F62:F153)</f>
        <v>0</v>
      </c>
    </row>
    <row r="155" spans="1:6">
      <c r="C155" s="658"/>
      <c r="D155" s="169"/>
      <c r="E155" s="13"/>
    </row>
    <row r="156" spans="1:6" ht="36" customHeight="1">
      <c r="A156" s="655"/>
      <c r="B156" s="182" t="s">
        <v>1594</v>
      </c>
      <c r="C156" s="1262"/>
      <c r="D156" s="1287"/>
      <c r="E156" s="183"/>
      <c r="F156" s="657"/>
    </row>
    <row r="157" spans="1:6">
      <c r="C157" s="658"/>
      <c r="D157" s="169"/>
      <c r="E157" s="13"/>
    </row>
    <row r="158" spans="1:6">
      <c r="A158" s="64" t="s">
        <v>710</v>
      </c>
      <c r="B158" s="24" t="s">
        <v>711</v>
      </c>
      <c r="C158" s="658"/>
      <c r="D158" s="169"/>
      <c r="E158" s="13"/>
    </row>
    <row r="159" spans="1:6">
      <c r="C159" s="658"/>
      <c r="D159" s="169"/>
      <c r="E159" s="13"/>
    </row>
    <row r="160" spans="1:6" ht="38.25">
      <c r="A160" s="612" t="s">
        <v>198</v>
      </c>
      <c r="B160" s="576" t="s">
        <v>714</v>
      </c>
      <c r="C160" s="658" t="s">
        <v>136</v>
      </c>
      <c r="D160" s="629">
        <v>1</v>
      </c>
      <c r="F160" s="618">
        <f t="shared" ref="F160:F163" si="11">(D160*E160)</f>
        <v>0</v>
      </c>
    </row>
    <row r="161" spans="1:6">
      <c r="C161" s="658"/>
      <c r="D161" s="629"/>
      <c r="F161" s="618">
        <f t="shared" si="11"/>
        <v>0</v>
      </c>
    </row>
    <row r="162" spans="1:6" ht="38.25">
      <c r="A162" s="612" t="s">
        <v>200</v>
      </c>
      <c r="B162" s="576" t="s">
        <v>3806</v>
      </c>
      <c r="C162" s="658" t="s">
        <v>245</v>
      </c>
      <c r="D162" s="629">
        <v>1</v>
      </c>
      <c r="F162" s="618">
        <f t="shared" si="11"/>
        <v>0</v>
      </c>
    </row>
    <row r="163" spans="1:6">
      <c r="F163" s="618">
        <f t="shared" si="11"/>
        <v>0</v>
      </c>
    </row>
    <row r="164" spans="1:6">
      <c r="A164" s="612" t="s">
        <v>710</v>
      </c>
      <c r="B164" s="659" t="s">
        <v>716</v>
      </c>
      <c r="C164" s="660"/>
      <c r="D164" s="661"/>
      <c r="E164" s="661"/>
      <c r="F164" s="662">
        <f>SUM(F160:F163)</f>
        <v>0</v>
      </c>
    </row>
    <row r="167" spans="1:6">
      <c r="A167" s="616" t="s">
        <v>712</v>
      </c>
      <c r="B167" s="3" t="s">
        <v>713</v>
      </c>
    </row>
    <row r="169" spans="1:6">
      <c r="B169" s="27" t="s">
        <v>701</v>
      </c>
    </row>
    <row r="170" spans="1:6">
      <c r="B170" s="27"/>
    </row>
    <row r="171" spans="1:6" ht="38.25">
      <c r="B171" s="576" t="s">
        <v>715</v>
      </c>
    </row>
    <row r="172" spans="1:6" ht="89.25">
      <c r="B172" s="576" t="s">
        <v>3164</v>
      </c>
    </row>
    <row r="173" spans="1:6" ht="38.25">
      <c r="B173" s="576" t="s">
        <v>715</v>
      </c>
    </row>
    <row r="174" spans="1:6" ht="6" customHeight="1"/>
    <row r="175" spans="1:6" ht="106.5" customHeight="1">
      <c r="B175" s="663" t="s">
        <v>652</v>
      </c>
    </row>
    <row r="176" spans="1:6" ht="5.25" customHeight="1">
      <c r="B176" s="664"/>
    </row>
    <row r="177" spans="2:2" ht="102.75" customHeight="1">
      <c r="B177" s="663" t="s">
        <v>653</v>
      </c>
    </row>
    <row r="178" spans="2:2" ht="5.25" customHeight="1">
      <c r="B178" s="664"/>
    </row>
    <row r="179" spans="2:2" ht="66.75" customHeight="1">
      <c r="B179" s="663" t="s">
        <v>654</v>
      </c>
    </row>
    <row r="180" spans="2:2" ht="5.25" customHeight="1">
      <c r="B180" s="664"/>
    </row>
    <row r="181" spans="2:2" ht="120.75" customHeight="1">
      <c r="B181" s="664" t="s">
        <v>64</v>
      </c>
    </row>
    <row r="182" spans="2:2" ht="6.75" customHeight="1">
      <c r="B182" s="664"/>
    </row>
    <row r="183" spans="2:2" ht="51">
      <c r="B183" s="663" t="s">
        <v>655</v>
      </c>
    </row>
    <row r="184" spans="2:2" ht="20.25" customHeight="1">
      <c r="B184" s="663"/>
    </row>
    <row r="185" spans="2:2">
      <c r="B185" s="8" t="s">
        <v>65</v>
      </c>
    </row>
    <row r="186" spans="2:2">
      <c r="B186" s="665"/>
    </row>
    <row r="187" spans="2:2" ht="157.5" customHeight="1">
      <c r="B187" s="666" t="s">
        <v>656</v>
      </c>
    </row>
    <row r="188" spans="2:2">
      <c r="B188" s="665"/>
    </row>
    <row r="189" spans="2:2">
      <c r="B189" s="9" t="s">
        <v>66</v>
      </c>
    </row>
    <row r="190" spans="2:2">
      <c r="B190" s="667"/>
    </row>
    <row r="191" spans="2:2" ht="77.25" customHeight="1">
      <c r="B191" s="664" t="s">
        <v>67</v>
      </c>
    </row>
    <row r="192" spans="2:2">
      <c r="B192" s="667"/>
    </row>
    <row r="193" spans="2:2">
      <c r="B193" s="8" t="s">
        <v>68</v>
      </c>
    </row>
    <row r="194" spans="2:2">
      <c r="B194" s="667"/>
    </row>
    <row r="195" spans="2:2" ht="53.25" customHeight="1">
      <c r="B195" s="664" t="s">
        <v>69</v>
      </c>
    </row>
    <row r="196" spans="2:2">
      <c r="B196" s="665"/>
    </row>
    <row r="197" spans="2:2">
      <c r="B197" s="9" t="s">
        <v>70</v>
      </c>
    </row>
    <row r="198" spans="2:2">
      <c r="B198" s="665"/>
    </row>
    <row r="199" spans="2:2" ht="76.5">
      <c r="B199" s="664" t="s">
        <v>3082</v>
      </c>
    </row>
    <row r="200" spans="2:2">
      <c r="B200" s="667"/>
    </row>
    <row r="201" spans="2:2">
      <c r="B201" s="8" t="s">
        <v>71</v>
      </c>
    </row>
    <row r="202" spans="2:2">
      <c r="B202" s="667"/>
    </row>
    <row r="203" spans="2:2" ht="51">
      <c r="B203" s="664" t="s">
        <v>72</v>
      </c>
    </row>
    <row r="204" spans="2:2">
      <c r="B204" s="664"/>
    </row>
    <row r="205" spans="2:2">
      <c r="B205" s="8" t="s">
        <v>73</v>
      </c>
    </row>
    <row r="206" spans="2:2">
      <c r="B206" s="667"/>
    </row>
    <row r="207" spans="2:2" ht="238.5" customHeight="1">
      <c r="B207" s="663" t="s">
        <v>4178</v>
      </c>
    </row>
    <row r="208" spans="2:2">
      <c r="B208" s="667"/>
    </row>
    <row r="209" spans="2:2">
      <c r="B209" s="8" t="s">
        <v>74</v>
      </c>
    </row>
    <row r="210" spans="2:2">
      <c r="B210" s="667"/>
    </row>
    <row r="211" spans="2:2" ht="51">
      <c r="B211" s="664" t="s">
        <v>75</v>
      </c>
    </row>
    <row r="212" spans="2:2" ht="38.25">
      <c r="B212" s="664" t="s">
        <v>76</v>
      </c>
    </row>
    <row r="213" spans="2:2">
      <c r="B213" s="664"/>
    </row>
    <row r="214" spans="2:2" ht="277.5" customHeight="1">
      <c r="B214" s="666" t="s">
        <v>4179</v>
      </c>
    </row>
    <row r="215" spans="2:2">
      <c r="B215" s="665"/>
    </row>
    <row r="216" spans="2:2" ht="177" customHeight="1">
      <c r="B216" s="663" t="s">
        <v>657</v>
      </c>
    </row>
    <row r="217" spans="2:2">
      <c r="B217" s="667"/>
    </row>
    <row r="218" spans="2:2">
      <c r="B218" s="7" t="s">
        <v>77</v>
      </c>
    </row>
    <row r="219" spans="2:2">
      <c r="B219" s="667"/>
    </row>
    <row r="220" spans="2:2" ht="212.25" customHeight="1">
      <c r="B220" s="666" t="s">
        <v>78</v>
      </c>
    </row>
    <row r="221" spans="2:2">
      <c r="B221" s="668"/>
    </row>
    <row r="222" spans="2:2" ht="25.5">
      <c r="B222" s="668" t="s">
        <v>79</v>
      </c>
    </row>
    <row r="223" spans="2:2">
      <c r="B223" s="668" t="s">
        <v>4180</v>
      </c>
    </row>
    <row r="224" spans="2:2" ht="25.5">
      <c r="B224" s="668" t="s">
        <v>4181</v>
      </c>
    </row>
    <row r="225" spans="2:2" ht="25.5">
      <c r="B225" s="668" t="s">
        <v>4182</v>
      </c>
    </row>
    <row r="226" spans="2:2" ht="38.25">
      <c r="B226" s="668" t="s">
        <v>4183</v>
      </c>
    </row>
    <row r="227" spans="2:2" ht="38.25">
      <c r="B227" s="668" t="s">
        <v>4184</v>
      </c>
    </row>
    <row r="228" spans="2:2" ht="25.5">
      <c r="B228" s="668" t="s">
        <v>4185</v>
      </c>
    </row>
    <row r="229" spans="2:2" ht="25.5">
      <c r="B229" s="668" t="s">
        <v>4186</v>
      </c>
    </row>
    <row r="230" spans="2:2">
      <c r="B230" s="668"/>
    </row>
    <row r="231" spans="2:2" ht="25.5">
      <c r="B231" s="668" t="s">
        <v>4187</v>
      </c>
    </row>
    <row r="232" spans="2:2" ht="38.25">
      <c r="B232" s="668" t="s">
        <v>4188</v>
      </c>
    </row>
    <row r="233" spans="2:2">
      <c r="B233" s="665"/>
    </row>
    <row r="234" spans="2:2" ht="114" customHeight="1">
      <c r="B234" s="669" t="s">
        <v>80</v>
      </c>
    </row>
    <row r="235" spans="2:2">
      <c r="B235" s="665"/>
    </row>
    <row r="236" spans="2:2" ht="90" customHeight="1">
      <c r="B236" s="40" t="s">
        <v>3495</v>
      </c>
    </row>
    <row r="237" spans="2:2">
      <c r="B237" s="667"/>
    </row>
    <row r="238" spans="2:2" ht="25.5">
      <c r="B238" s="7" t="s">
        <v>81</v>
      </c>
    </row>
    <row r="239" spans="2:2">
      <c r="B239" s="667"/>
    </row>
    <row r="240" spans="2:2" ht="127.5">
      <c r="B240" s="663" t="s">
        <v>82</v>
      </c>
    </row>
    <row r="241" spans="1:2">
      <c r="B241" s="664"/>
    </row>
    <row r="242" spans="1:2" ht="40.5" customHeight="1">
      <c r="B242" s="40" t="s">
        <v>3805</v>
      </c>
    </row>
    <row r="243" spans="1:2">
      <c r="B243" s="664"/>
    </row>
    <row r="244" spans="1:2" ht="51">
      <c r="B244" s="664" t="s">
        <v>83</v>
      </c>
    </row>
    <row r="245" spans="1:2" ht="165.75">
      <c r="B245" s="667" t="s">
        <v>256</v>
      </c>
    </row>
    <row r="246" spans="1:2" ht="76.5">
      <c r="B246" s="667" t="s">
        <v>257</v>
      </c>
    </row>
    <row r="247" spans="1:2">
      <c r="B247" s="670"/>
    </row>
    <row r="248" spans="1:2">
      <c r="A248" s="31"/>
      <c r="B248" s="8" t="s">
        <v>352</v>
      </c>
    </row>
    <row r="249" spans="1:2">
      <c r="A249" s="31"/>
      <c r="B249" s="10"/>
    </row>
    <row r="250" spans="1:2">
      <c r="A250" s="58" t="s">
        <v>198</v>
      </c>
      <c r="B250" s="9" t="s">
        <v>353</v>
      </c>
    </row>
    <row r="251" spans="1:2">
      <c r="A251" s="58"/>
      <c r="B251" s="9"/>
    </row>
    <row r="252" spans="1:2" ht="81" customHeight="1">
      <c r="A252" s="671"/>
      <c r="B252" s="564" t="s">
        <v>3787</v>
      </c>
    </row>
    <row r="253" spans="1:2" ht="51">
      <c r="A253" s="671"/>
      <c r="B253" s="672" t="s">
        <v>354</v>
      </c>
    </row>
    <row r="254" spans="1:2">
      <c r="A254" s="671"/>
      <c r="B254" s="672"/>
    </row>
    <row r="255" spans="1:2" ht="101.25" customHeight="1">
      <c r="A255" s="59"/>
      <c r="B255" s="672" t="s">
        <v>355</v>
      </c>
    </row>
    <row r="256" spans="1:2">
      <c r="A256" s="671"/>
      <c r="B256" s="672"/>
    </row>
    <row r="257" spans="1:2" ht="38.25">
      <c r="A257" s="671"/>
      <c r="B257" s="672" t="s">
        <v>356</v>
      </c>
    </row>
    <row r="258" spans="1:2">
      <c r="A258" s="671"/>
      <c r="B258" s="672"/>
    </row>
    <row r="259" spans="1:2" ht="39.75" customHeight="1">
      <c r="A259" s="671"/>
      <c r="B259" s="672" t="s">
        <v>357</v>
      </c>
    </row>
    <row r="260" spans="1:2">
      <c r="A260" s="59"/>
      <c r="B260" s="672"/>
    </row>
    <row r="261" spans="1:2" ht="25.5">
      <c r="A261" s="671"/>
      <c r="B261" s="673" t="s">
        <v>358</v>
      </c>
    </row>
    <row r="262" spans="1:2" ht="25.5">
      <c r="A262" s="671"/>
      <c r="B262" s="673" t="s">
        <v>359</v>
      </c>
    </row>
    <row r="263" spans="1:2" ht="25.5">
      <c r="A263" s="671"/>
      <c r="B263" s="674" t="s">
        <v>4189</v>
      </c>
    </row>
    <row r="264" spans="1:2">
      <c r="A264" s="59"/>
      <c r="B264" s="673" t="s">
        <v>4190</v>
      </c>
    </row>
    <row r="265" spans="1:2">
      <c r="A265" s="671"/>
      <c r="B265" s="673" t="s">
        <v>4191</v>
      </c>
    </row>
    <row r="266" spans="1:2" ht="25.5">
      <c r="A266" s="671"/>
      <c r="B266" s="673" t="s">
        <v>4192</v>
      </c>
    </row>
    <row r="267" spans="1:2">
      <c r="A267" s="671"/>
      <c r="B267" s="673" t="s">
        <v>4193</v>
      </c>
    </row>
    <row r="268" spans="1:2" ht="25.5">
      <c r="A268" s="671"/>
      <c r="B268" s="673" t="s">
        <v>4194</v>
      </c>
    </row>
    <row r="269" spans="1:2" ht="38.25">
      <c r="A269" s="671"/>
      <c r="B269" s="673" t="s">
        <v>4195</v>
      </c>
    </row>
    <row r="270" spans="1:2">
      <c r="A270" s="59"/>
      <c r="B270" s="673" t="s">
        <v>4196</v>
      </c>
    </row>
    <row r="271" spans="1:2" ht="39.75" customHeight="1">
      <c r="A271" s="671"/>
      <c r="B271" s="672" t="s">
        <v>4197</v>
      </c>
    </row>
    <row r="272" spans="1:2">
      <c r="A272" s="671"/>
      <c r="B272" s="673"/>
    </row>
    <row r="273" spans="1:2" ht="126.75" customHeight="1">
      <c r="A273" s="671"/>
      <c r="B273" s="672" t="s">
        <v>3083</v>
      </c>
    </row>
    <row r="274" spans="1:2">
      <c r="A274" s="671"/>
      <c r="B274" s="675"/>
    </row>
    <row r="275" spans="1:2">
      <c r="A275" s="671"/>
      <c r="B275" s="29" t="s">
        <v>360</v>
      </c>
    </row>
    <row r="276" spans="1:2">
      <c r="A276" s="671"/>
      <c r="B276" s="672"/>
    </row>
    <row r="277" spans="1:2" ht="25.5">
      <c r="A277" s="671"/>
      <c r="B277" s="672" t="s">
        <v>3496</v>
      </c>
    </row>
    <row r="278" spans="1:2" ht="25.5">
      <c r="A278" s="671"/>
      <c r="B278" s="672" t="s">
        <v>361</v>
      </c>
    </row>
    <row r="279" spans="1:2">
      <c r="A279" s="671"/>
      <c r="B279" s="672" t="s">
        <v>362</v>
      </c>
    </row>
    <row r="280" spans="1:2">
      <c r="A280" s="671"/>
      <c r="B280" s="672" t="s">
        <v>363</v>
      </c>
    </row>
    <row r="281" spans="1:2">
      <c r="A281" s="59"/>
      <c r="B281" s="672" t="s">
        <v>364</v>
      </c>
    </row>
    <row r="282" spans="1:2" ht="25.5">
      <c r="A282" s="671"/>
      <c r="B282" s="672" t="s">
        <v>4198</v>
      </c>
    </row>
    <row r="283" spans="1:2">
      <c r="A283" s="671"/>
      <c r="B283" s="672" t="s">
        <v>4199</v>
      </c>
    </row>
    <row r="284" spans="1:2" ht="25.5">
      <c r="A284" s="671"/>
      <c r="B284" s="672" t="s">
        <v>4200</v>
      </c>
    </row>
    <row r="285" spans="1:2">
      <c r="A285" s="671"/>
      <c r="B285" s="672" t="s">
        <v>4201</v>
      </c>
    </row>
    <row r="286" spans="1:2">
      <c r="A286" s="59"/>
      <c r="B286" s="672" t="s">
        <v>4202</v>
      </c>
    </row>
    <row r="287" spans="1:2">
      <c r="A287" s="671"/>
      <c r="B287" s="672"/>
    </row>
    <row r="288" spans="1:2" ht="89.25" customHeight="1">
      <c r="A288" s="671"/>
      <c r="B288" s="672" t="s">
        <v>365</v>
      </c>
    </row>
    <row r="289" spans="1:2">
      <c r="A289" s="671"/>
      <c r="B289" s="675"/>
    </row>
    <row r="290" spans="1:2" ht="40.5" customHeight="1">
      <c r="A290" s="59"/>
      <c r="B290" s="672" t="s">
        <v>366</v>
      </c>
    </row>
    <row r="291" spans="1:2">
      <c r="A291" s="671"/>
      <c r="B291" s="675"/>
    </row>
    <row r="292" spans="1:2" ht="76.5">
      <c r="A292" s="671"/>
      <c r="B292" s="675" t="s">
        <v>367</v>
      </c>
    </row>
    <row r="293" spans="1:2">
      <c r="A293" s="671"/>
      <c r="B293" s="675"/>
    </row>
    <row r="294" spans="1:2">
      <c r="A294" s="671"/>
      <c r="B294" s="29" t="s">
        <v>368</v>
      </c>
    </row>
    <row r="295" spans="1:2">
      <c r="A295" s="59"/>
      <c r="B295" s="675"/>
    </row>
    <row r="296" spans="1:2" ht="51">
      <c r="A296" s="671"/>
      <c r="B296" s="675" t="s">
        <v>4203</v>
      </c>
    </row>
    <row r="297" spans="1:2">
      <c r="A297" s="671"/>
      <c r="B297" s="675" t="s">
        <v>4204</v>
      </c>
    </row>
    <row r="298" spans="1:2">
      <c r="A298" s="671"/>
      <c r="B298" s="675" t="s">
        <v>4205</v>
      </c>
    </row>
    <row r="299" spans="1:2">
      <c r="A299" s="671"/>
      <c r="B299" s="675"/>
    </row>
    <row r="300" spans="1:2" ht="51">
      <c r="A300" s="671"/>
      <c r="B300" s="675" t="s">
        <v>369</v>
      </c>
    </row>
    <row r="301" spans="1:2">
      <c r="A301" s="59"/>
      <c r="B301" s="675" t="s">
        <v>370</v>
      </c>
    </row>
    <row r="302" spans="1:2" ht="15.75" customHeight="1">
      <c r="A302" s="671"/>
      <c r="B302" s="675" t="s">
        <v>371</v>
      </c>
    </row>
    <row r="303" spans="1:2">
      <c r="A303" s="671"/>
      <c r="B303" s="675" t="s">
        <v>372</v>
      </c>
    </row>
    <row r="304" spans="1:2" ht="15" customHeight="1">
      <c r="A304" s="671"/>
      <c r="B304" s="675" t="s">
        <v>373</v>
      </c>
    </row>
    <row r="305" spans="1:2">
      <c r="A305" s="671"/>
      <c r="B305" s="675"/>
    </row>
    <row r="306" spans="1:2" ht="199.5" customHeight="1">
      <c r="A306" s="671"/>
      <c r="B306" s="672" t="s">
        <v>3084</v>
      </c>
    </row>
    <row r="307" spans="1:2">
      <c r="A307" s="671"/>
      <c r="B307" s="675"/>
    </row>
    <row r="308" spans="1:2">
      <c r="A308" s="671"/>
      <c r="B308" s="29" t="s">
        <v>368</v>
      </c>
    </row>
    <row r="309" spans="1:2">
      <c r="A309" s="671"/>
      <c r="B309" s="675"/>
    </row>
    <row r="310" spans="1:2" ht="25.5">
      <c r="A310" s="671"/>
      <c r="B310" s="672" t="s">
        <v>3497</v>
      </c>
    </row>
    <row r="311" spans="1:2">
      <c r="A311" s="59"/>
      <c r="B311" s="675"/>
    </row>
    <row r="312" spans="1:2">
      <c r="A312" s="671"/>
      <c r="B312" s="29" t="s">
        <v>374</v>
      </c>
    </row>
    <row r="313" spans="1:2">
      <c r="A313" s="671"/>
      <c r="B313" s="29"/>
    </row>
    <row r="314" spans="1:2" ht="63.75" customHeight="1">
      <c r="A314" s="671"/>
      <c r="B314" s="672" t="s">
        <v>3085</v>
      </c>
    </row>
    <row r="315" spans="1:2">
      <c r="A315" s="671"/>
      <c r="B315" s="672"/>
    </row>
    <row r="316" spans="1:2" ht="25.5">
      <c r="A316" s="671"/>
      <c r="B316" s="672" t="s">
        <v>375</v>
      </c>
    </row>
    <row r="317" spans="1:2" ht="38.25">
      <c r="A317" s="59"/>
      <c r="B317" s="672" t="s">
        <v>376</v>
      </c>
    </row>
    <row r="318" spans="1:2">
      <c r="A318" s="671"/>
      <c r="B318" s="672"/>
    </row>
    <row r="319" spans="1:2" ht="64.5" customHeight="1">
      <c r="A319" s="671"/>
      <c r="B319" s="672" t="s">
        <v>377</v>
      </c>
    </row>
    <row r="320" spans="1:2">
      <c r="A320" s="671"/>
      <c r="B320" s="672"/>
    </row>
    <row r="321" spans="1:2" ht="64.5" customHeight="1">
      <c r="A321" s="59"/>
      <c r="B321" s="672" t="s">
        <v>3086</v>
      </c>
    </row>
    <row r="322" spans="1:2" ht="25.5">
      <c r="A322" s="671"/>
      <c r="B322" s="672" t="s">
        <v>378</v>
      </c>
    </row>
    <row r="323" spans="1:2" ht="38.25">
      <c r="A323" s="671"/>
      <c r="B323" s="672" t="s">
        <v>379</v>
      </c>
    </row>
    <row r="324" spans="1:2" ht="25.5">
      <c r="A324" s="671"/>
      <c r="B324" s="672" t="s">
        <v>380</v>
      </c>
    </row>
    <row r="325" spans="1:2" ht="25.5">
      <c r="A325" s="671"/>
      <c r="B325" s="672" t="s">
        <v>381</v>
      </c>
    </row>
    <row r="326" spans="1:2" ht="25.5">
      <c r="A326" s="671"/>
      <c r="B326" s="672" t="s">
        <v>382</v>
      </c>
    </row>
    <row r="327" spans="1:2">
      <c r="A327" s="671"/>
      <c r="B327" s="672"/>
    </row>
    <row r="328" spans="1:2">
      <c r="A328" s="676"/>
      <c r="B328" s="665"/>
    </row>
    <row r="329" spans="1:2" ht="16.5" customHeight="1">
      <c r="A329" s="58" t="s">
        <v>200</v>
      </c>
      <c r="B329" s="9" t="s">
        <v>383</v>
      </c>
    </row>
    <row r="330" spans="1:2">
      <c r="A330" s="58"/>
      <c r="B330" s="9"/>
    </row>
    <row r="331" spans="1:2">
      <c r="A331" s="676"/>
      <c r="B331" s="8" t="s">
        <v>352</v>
      </c>
    </row>
    <row r="332" spans="1:2">
      <c r="A332" s="676"/>
      <c r="B332" s="8"/>
    </row>
    <row r="333" spans="1:2" ht="38.25">
      <c r="A333" s="58"/>
      <c r="B333" s="8" t="s">
        <v>3786</v>
      </c>
    </row>
    <row r="334" spans="1:2" ht="120" customHeight="1">
      <c r="A334" s="676"/>
      <c r="B334" s="668" t="s">
        <v>3087</v>
      </c>
    </row>
    <row r="335" spans="1:2" ht="283.5" customHeight="1">
      <c r="A335" s="676"/>
      <c r="B335" s="666" t="s">
        <v>3165</v>
      </c>
    </row>
    <row r="336" spans="1:2">
      <c r="A336" s="676"/>
      <c r="B336" s="665"/>
    </row>
    <row r="337" spans="1:2" ht="177.75" customHeight="1">
      <c r="A337" s="676"/>
      <c r="B337" s="666" t="s">
        <v>685</v>
      </c>
    </row>
    <row r="338" spans="1:2" ht="15" customHeight="1">
      <c r="A338" s="676"/>
      <c r="B338" s="666"/>
    </row>
    <row r="339" spans="1:2" ht="76.5">
      <c r="A339" s="676"/>
      <c r="B339" s="778" t="s">
        <v>686</v>
      </c>
    </row>
    <row r="340" spans="1:2" ht="62.25" customHeight="1">
      <c r="A340" s="676"/>
      <c r="B340" s="677" t="s">
        <v>279</v>
      </c>
    </row>
    <row r="341" spans="1:2">
      <c r="A341" s="676"/>
      <c r="B341" s="677"/>
    </row>
    <row r="342" spans="1:2" ht="63.75">
      <c r="A342" s="676"/>
      <c r="B342" s="778" t="s">
        <v>687</v>
      </c>
    </row>
    <row r="343" spans="1:2" ht="53.25" customHeight="1">
      <c r="A343" s="676"/>
      <c r="B343" s="677" t="s">
        <v>280</v>
      </c>
    </row>
    <row r="344" spans="1:2" ht="285.75" customHeight="1">
      <c r="A344" s="676"/>
      <c r="B344" s="778" t="s">
        <v>3088</v>
      </c>
    </row>
    <row r="345" spans="1:2">
      <c r="A345" s="676"/>
      <c r="B345" s="670"/>
    </row>
    <row r="346" spans="1:2">
      <c r="A346" s="676"/>
      <c r="B346" s="8" t="s">
        <v>281</v>
      </c>
    </row>
    <row r="347" spans="1:2">
      <c r="A347" s="676"/>
      <c r="B347" s="8"/>
    </row>
    <row r="348" spans="1:2" ht="38.25">
      <c r="A348" s="676"/>
      <c r="B348" s="8" t="s">
        <v>3786</v>
      </c>
    </row>
    <row r="349" spans="1:2" ht="141.75" customHeight="1">
      <c r="A349" s="676"/>
      <c r="B349" s="778" t="s">
        <v>683</v>
      </c>
    </row>
    <row r="350" spans="1:2" ht="198.75" customHeight="1">
      <c r="A350" s="676"/>
      <c r="B350" s="778" t="s">
        <v>684</v>
      </c>
    </row>
    <row r="351" spans="1:2" ht="198" customHeight="1">
      <c r="A351" s="676"/>
      <c r="B351" s="778" t="s">
        <v>4431</v>
      </c>
    </row>
    <row r="352" spans="1:2" ht="105" customHeight="1">
      <c r="A352" s="676"/>
      <c r="B352" s="496" t="s">
        <v>4231</v>
      </c>
    </row>
    <row r="353" spans="1:2">
      <c r="A353" s="676"/>
      <c r="B353" s="7"/>
    </row>
    <row r="354" spans="1:2">
      <c r="A354" s="676"/>
      <c r="B354" s="8" t="s">
        <v>121</v>
      </c>
    </row>
    <row r="355" spans="1:2">
      <c r="A355" s="676"/>
      <c r="B355" s="8"/>
    </row>
    <row r="356" spans="1:2" ht="38.25">
      <c r="A356" s="676"/>
      <c r="B356" s="8" t="s">
        <v>3786</v>
      </c>
    </row>
    <row r="357" spans="1:2" ht="211.5" customHeight="1">
      <c r="A357" s="676"/>
      <c r="B357" s="778" t="s">
        <v>598</v>
      </c>
    </row>
    <row r="358" spans="1:2" ht="231" customHeight="1">
      <c r="A358" s="676"/>
      <c r="B358" s="778" t="s">
        <v>3089</v>
      </c>
    </row>
    <row r="359" spans="1:2" ht="11.25" customHeight="1">
      <c r="A359" s="676"/>
      <c r="B359" s="677"/>
    </row>
    <row r="360" spans="1:2" ht="244.5" customHeight="1">
      <c r="A360" s="676"/>
      <c r="B360" s="778" t="s">
        <v>682</v>
      </c>
    </row>
    <row r="361" spans="1:2" ht="181.5" customHeight="1">
      <c r="A361" s="676"/>
      <c r="B361" s="670" t="s">
        <v>122</v>
      </c>
    </row>
    <row r="362" spans="1:2">
      <c r="A362" s="676"/>
      <c r="B362" s="670"/>
    </row>
    <row r="363" spans="1:2" ht="231" customHeight="1">
      <c r="A363" s="676"/>
      <c r="B363" s="666" t="s">
        <v>3090</v>
      </c>
    </row>
    <row r="364" spans="1:2" ht="180" customHeight="1">
      <c r="A364" s="676"/>
      <c r="B364" s="668" t="s">
        <v>123</v>
      </c>
    </row>
    <row r="365" spans="1:2" ht="276.75" customHeight="1">
      <c r="A365" s="676"/>
      <c r="B365" s="666" t="s">
        <v>124</v>
      </c>
    </row>
    <row r="366" spans="1:2" ht="187.5" customHeight="1">
      <c r="A366" s="676"/>
      <c r="B366" s="666" t="s">
        <v>3091</v>
      </c>
    </row>
    <row r="367" spans="1:2" ht="288.75" customHeight="1">
      <c r="A367" s="676"/>
      <c r="B367" s="666" t="s">
        <v>3092</v>
      </c>
    </row>
    <row r="368" spans="1:2" ht="154.5" customHeight="1">
      <c r="A368" s="676"/>
      <c r="B368" s="666" t="s">
        <v>599</v>
      </c>
    </row>
    <row r="369" spans="1:2" ht="10.5" customHeight="1">
      <c r="A369" s="676"/>
      <c r="B369" s="669"/>
    </row>
    <row r="370" spans="1:2">
      <c r="A370" s="676"/>
      <c r="B370" s="665"/>
    </row>
    <row r="371" spans="1:2">
      <c r="A371" s="58" t="s">
        <v>203</v>
      </c>
      <c r="B371" s="63" t="s">
        <v>125</v>
      </c>
    </row>
    <row r="372" spans="1:2">
      <c r="A372" s="58"/>
      <c r="B372" s="63"/>
    </row>
    <row r="373" spans="1:2">
      <c r="A373" s="676"/>
      <c r="B373" s="62" t="s">
        <v>352</v>
      </c>
    </row>
    <row r="374" spans="1:2">
      <c r="A374" s="676"/>
      <c r="B374" s="62"/>
    </row>
    <row r="375" spans="1:2" ht="38.25">
      <c r="A375" s="676"/>
      <c r="B375" s="8" t="s">
        <v>3786</v>
      </c>
    </row>
    <row r="376" spans="1:2">
      <c r="A376" s="676"/>
      <c r="B376" s="8"/>
    </row>
    <row r="377" spans="1:2" ht="25.5">
      <c r="A377" s="676"/>
      <c r="B377" s="63" t="s">
        <v>3784</v>
      </c>
    </row>
    <row r="378" spans="1:2">
      <c r="A378" s="676"/>
      <c r="B378" s="668"/>
    </row>
    <row r="379" spans="1:2" ht="38.25">
      <c r="A379" s="676"/>
      <c r="B379" s="668" t="s">
        <v>126</v>
      </c>
    </row>
    <row r="380" spans="1:2">
      <c r="A380" s="676"/>
      <c r="B380" s="63"/>
    </row>
    <row r="381" spans="1:2" ht="25.5">
      <c r="A381" s="676"/>
      <c r="B381" s="63" t="s">
        <v>127</v>
      </c>
    </row>
    <row r="382" spans="1:2" ht="25.5">
      <c r="A382" s="676"/>
      <c r="B382" s="668" t="s">
        <v>128</v>
      </c>
    </row>
    <row r="383" spans="1:2" ht="51">
      <c r="A383" s="676"/>
      <c r="B383" s="63" t="s">
        <v>3093</v>
      </c>
    </row>
    <row r="384" spans="1:2" ht="38.25">
      <c r="A384" s="676"/>
      <c r="B384" s="63" t="s">
        <v>3807</v>
      </c>
    </row>
    <row r="385" spans="1:2" ht="26.25" customHeight="1">
      <c r="A385" s="676"/>
      <c r="B385" s="678" t="s">
        <v>3808</v>
      </c>
    </row>
    <row r="386" spans="1:2" ht="30.75" customHeight="1">
      <c r="A386" s="676"/>
      <c r="B386" s="678" t="s">
        <v>3809</v>
      </c>
    </row>
    <row r="387" spans="1:2" ht="25.5" customHeight="1">
      <c r="A387" s="676"/>
      <c r="B387" s="678" t="s">
        <v>3810</v>
      </c>
    </row>
    <row r="388" spans="1:2" ht="30" customHeight="1">
      <c r="A388" s="676"/>
      <c r="B388" s="678" t="s">
        <v>3811</v>
      </c>
    </row>
    <row r="389" spans="1:2">
      <c r="A389" s="676"/>
      <c r="B389" s="679" t="s">
        <v>3812</v>
      </c>
    </row>
    <row r="390" spans="1:2" ht="25.5">
      <c r="A390" s="676"/>
      <c r="B390" s="679" t="s">
        <v>3813</v>
      </c>
    </row>
    <row r="391" spans="1:2" ht="42" customHeight="1">
      <c r="A391" s="676"/>
      <c r="B391" s="679" t="s">
        <v>3814</v>
      </c>
    </row>
    <row r="392" spans="1:2" ht="41.25" customHeight="1">
      <c r="A392" s="676"/>
      <c r="B392" s="679" t="s">
        <v>3815</v>
      </c>
    </row>
    <row r="393" spans="1:2" ht="51">
      <c r="A393" s="676"/>
      <c r="B393" s="679" t="s">
        <v>3816</v>
      </c>
    </row>
    <row r="394" spans="1:2" ht="52.5" customHeight="1">
      <c r="A394" s="676"/>
      <c r="B394" s="679" t="s">
        <v>3817</v>
      </c>
    </row>
    <row r="395" spans="1:2" ht="38.25">
      <c r="A395" s="676"/>
      <c r="B395" s="679" t="s">
        <v>3818</v>
      </c>
    </row>
    <row r="396" spans="1:2">
      <c r="A396" s="680"/>
      <c r="B396" s="665"/>
    </row>
    <row r="397" spans="1:2">
      <c r="A397" s="680"/>
      <c r="B397" s="665"/>
    </row>
    <row r="398" spans="1:2">
      <c r="A398" s="676"/>
      <c r="B398" s="9" t="s">
        <v>3095</v>
      </c>
    </row>
    <row r="399" spans="1:2">
      <c r="A399" s="680"/>
      <c r="B399" s="665"/>
    </row>
    <row r="400" spans="1:2" ht="175.5" customHeight="1">
      <c r="A400" s="680"/>
      <c r="B400" s="666" t="s">
        <v>3819</v>
      </c>
    </row>
    <row r="401" spans="1:2">
      <c r="A401" s="680"/>
      <c r="B401" s="668"/>
    </row>
    <row r="402" spans="1:2">
      <c r="A402" s="676"/>
      <c r="B402" s="63" t="s">
        <v>60</v>
      </c>
    </row>
    <row r="403" spans="1:2">
      <c r="A403" s="680"/>
      <c r="B403" s="668"/>
    </row>
    <row r="404" spans="1:2" ht="114" customHeight="1">
      <c r="A404" s="680"/>
      <c r="B404" s="666" t="s">
        <v>3783</v>
      </c>
    </row>
    <row r="405" spans="1:2">
      <c r="A405" s="680"/>
      <c r="B405" s="665"/>
    </row>
    <row r="406" spans="1:2">
      <c r="A406" s="58" t="s">
        <v>205</v>
      </c>
      <c r="B406" s="9" t="s">
        <v>61</v>
      </c>
    </row>
    <row r="407" spans="1:2">
      <c r="A407" s="58"/>
      <c r="B407" s="9"/>
    </row>
    <row r="408" spans="1:2">
      <c r="A408" s="676"/>
      <c r="B408" s="8" t="s">
        <v>352</v>
      </c>
    </row>
    <row r="409" spans="1:2">
      <c r="A409" s="676"/>
      <c r="B409" s="8"/>
    </row>
    <row r="410" spans="1:2" ht="38.25">
      <c r="A410" s="58"/>
      <c r="B410" s="8" t="s">
        <v>3786</v>
      </c>
    </row>
    <row r="411" spans="1:2">
      <c r="A411" s="58"/>
      <c r="B411" s="8"/>
    </row>
    <row r="412" spans="1:2" ht="162.75" customHeight="1">
      <c r="A412" s="680"/>
      <c r="B412" s="668" t="s">
        <v>62</v>
      </c>
    </row>
    <row r="413" spans="1:2">
      <c r="A413" s="680"/>
      <c r="B413" s="668"/>
    </row>
    <row r="414" spans="1:2" ht="51">
      <c r="A414" s="680"/>
      <c r="B414" s="677" t="s">
        <v>437</v>
      </c>
    </row>
    <row r="415" spans="1:2">
      <c r="A415" s="680"/>
      <c r="B415" s="668"/>
    </row>
    <row r="416" spans="1:2" ht="126.75" customHeight="1">
      <c r="A416" s="680"/>
      <c r="B416" s="668" t="s">
        <v>438</v>
      </c>
    </row>
    <row r="417" spans="1:2">
      <c r="A417" s="680"/>
      <c r="B417" s="668"/>
    </row>
    <row r="418" spans="1:2" ht="177.75" customHeight="1">
      <c r="A418" s="680"/>
      <c r="B418" s="668" t="s">
        <v>439</v>
      </c>
    </row>
    <row r="419" spans="1:2" ht="51">
      <c r="A419" s="680"/>
      <c r="B419" s="669" t="s">
        <v>717</v>
      </c>
    </row>
    <row r="420" spans="1:2" ht="89.25">
      <c r="A420" s="680"/>
      <c r="B420" s="665" t="s">
        <v>440</v>
      </c>
    </row>
    <row r="421" spans="1:2">
      <c r="A421" s="680"/>
      <c r="B421" s="665"/>
    </row>
    <row r="422" spans="1:2" ht="272.25" customHeight="1">
      <c r="A422" s="680"/>
      <c r="B422" s="669" t="s">
        <v>441</v>
      </c>
    </row>
    <row r="423" spans="1:2" ht="15.75" customHeight="1">
      <c r="A423" s="680"/>
      <c r="B423" s="665"/>
    </row>
    <row r="424" spans="1:2" ht="229.5">
      <c r="A424" s="680"/>
      <c r="B424" s="666" t="s">
        <v>681</v>
      </c>
    </row>
    <row r="425" spans="1:2" ht="39" customHeight="1">
      <c r="A425" s="680"/>
      <c r="B425" s="668" t="s">
        <v>284</v>
      </c>
    </row>
    <row r="426" spans="1:2">
      <c r="A426" s="680"/>
      <c r="B426" s="668"/>
    </row>
    <row r="427" spans="1:2">
      <c r="A427" s="680"/>
      <c r="B427" s="63" t="s">
        <v>285</v>
      </c>
    </row>
    <row r="428" spans="1:2">
      <c r="A428" s="680"/>
      <c r="B428" s="668"/>
    </row>
    <row r="429" spans="1:2" ht="114.75">
      <c r="A429" s="680"/>
      <c r="B429" s="666" t="s">
        <v>286</v>
      </c>
    </row>
    <row r="430" spans="1:2">
      <c r="A430" s="680"/>
      <c r="B430" s="668"/>
    </row>
    <row r="431" spans="1:2" ht="224.25" customHeight="1">
      <c r="A431" s="680"/>
      <c r="B431" s="668" t="s">
        <v>287</v>
      </c>
    </row>
    <row r="432" spans="1:2" ht="25.5" customHeight="1">
      <c r="A432" s="680"/>
      <c r="B432" s="665" t="s">
        <v>284</v>
      </c>
    </row>
    <row r="433" spans="1:2">
      <c r="A433" s="680"/>
      <c r="B433" s="665"/>
    </row>
    <row r="434" spans="1:2" ht="25.5">
      <c r="A434" s="59" t="s">
        <v>137</v>
      </c>
      <c r="B434" s="62" t="s">
        <v>288</v>
      </c>
    </row>
    <row r="435" spans="1:2">
      <c r="A435" s="680"/>
      <c r="B435" s="668"/>
    </row>
    <row r="436" spans="1:2">
      <c r="A436" s="680"/>
      <c r="B436" s="63" t="s">
        <v>289</v>
      </c>
    </row>
    <row r="437" spans="1:2">
      <c r="A437" s="680"/>
      <c r="B437" s="63"/>
    </row>
    <row r="438" spans="1:2" ht="39" customHeight="1">
      <c r="A438" s="680"/>
      <c r="B438" s="8" t="s">
        <v>3786</v>
      </c>
    </row>
    <row r="439" spans="1:2" ht="106.5" customHeight="1">
      <c r="A439" s="680"/>
      <c r="B439" s="565" t="s">
        <v>4432</v>
      </c>
    </row>
    <row r="440" spans="1:2">
      <c r="A440" s="680"/>
      <c r="B440" s="668"/>
    </row>
    <row r="441" spans="1:2">
      <c r="A441" s="680"/>
      <c r="B441" s="63" t="s">
        <v>290</v>
      </c>
    </row>
    <row r="442" spans="1:2">
      <c r="A442" s="680"/>
      <c r="B442" s="668"/>
    </row>
    <row r="443" spans="1:2" ht="51">
      <c r="A443" s="680"/>
      <c r="B443" s="668" t="s">
        <v>3779</v>
      </c>
    </row>
    <row r="444" spans="1:2" ht="102">
      <c r="A444" s="680"/>
      <c r="B444" s="668" t="s">
        <v>3498</v>
      </c>
    </row>
    <row r="445" spans="1:2" ht="58.5" customHeight="1">
      <c r="A445" s="680"/>
      <c r="B445" s="668" t="s">
        <v>3820</v>
      </c>
    </row>
    <row r="446" spans="1:2">
      <c r="A446" s="680"/>
      <c r="B446" s="665"/>
    </row>
    <row r="447" spans="1:2" ht="272.25" customHeight="1">
      <c r="A447" s="680"/>
      <c r="B447" s="497" t="s">
        <v>4232</v>
      </c>
    </row>
    <row r="448" spans="1:2" ht="51">
      <c r="A448" s="680"/>
      <c r="B448" s="668" t="s">
        <v>291</v>
      </c>
    </row>
    <row r="449" spans="1:2">
      <c r="A449" s="680"/>
      <c r="B449" s="668"/>
    </row>
    <row r="450" spans="1:2" ht="51">
      <c r="A450" s="680"/>
      <c r="B450" s="668" t="s">
        <v>3096</v>
      </c>
    </row>
    <row r="451" spans="1:2">
      <c r="A451" s="680"/>
      <c r="B451" s="668"/>
    </row>
    <row r="452" spans="1:2">
      <c r="A452" s="676"/>
      <c r="B452" s="63" t="s">
        <v>292</v>
      </c>
    </row>
    <row r="453" spans="1:2">
      <c r="A453" s="676"/>
      <c r="B453" s="668"/>
    </row>
    <row r="454" spans="1:2" ht="211.5" customHeight="1">
      <c r="A454" s="676"/>
      <c r="B454" s="666" t="s">
        <v>600</v>
      </c>
    </row>
    <row r="455" spans="1:2" ht="51">
      <c r="A455" s="676"/>
      <c r="B455" s="669" t="s">
        <v>707</v>
      </c>
    </row>
    <row r="456" spans="1:2">
      <c r="A456" s="676"/>
      <c r="B456" s="681" t="s">
        <v>702</v>
      </c>
    </row>
    <row r="457" spans="1:2">
      <c r="A457" s="676"/>
      <c r="B457" s="681" t="s">
        <v>703</v>
      </c>
    </row>
    <row r="458" spans="1:2">
      <c r="A458" s="676"/>
      <c r="B458" s="681" t="s">
        <v>704</v>
      </c>
    </row>
    <row r="459" spans="1:2">
      <c r="A459" s="676"/>
      <c r="B459" s="681" t="s">
        <v>705</v>
      </c>
    </row>
    <row r="460" spans="1:2">
      <c r="A460" s="676"/>
      <c r="B460" s="681" t="s">
        <v>706</v>
      </c>
    </row>
    <row r="461" spans="1:2" ht="14.25" customHeight="1">
      <c r="A461" s="676"/>
      <c r="B461" s="669"/>
    </row>
    <row r="462" spans="1:2" ht="102">
      <c r="A462" s="676"/>
      <c r="B462" s="668" t="s">
        <v>293</v>
      </c>
    </row>
    <row r="463" spans="1:2">
      <c r="A463" s="676"/>
      <c r="B463" s="668"/>
    </row>
    <row r="464" spans="1:2" ht="15.75" customHeight="1">
      <c r="A464" s="676"/>
      <c r="B464" s="668" t="s">
        <v>294</v>
      </c>
    </row>
    <row r="465" spans="1:2">
      <c r="A465" s="676"/>
      <c r="B465" s="668"/>
    </row>
    <row r="466" spans="1:2" ht="25.5">
      <c r="A466" s="676"/>
      <c r="B466" s="668" t="s">
        <v>295</v>
      </c>
    </row>
    <row r="467" spans="1:2">
      <c r="A467" s="676"/>
      <c r="B467" s="668"/>
    </row>
    <row r="468" spans="1:2" ht="63.75">
      <c r="A468" s="676"/>
      <c r="B468" s="668" t="s">
        <v>296</v>
      </c>
    </row>
    <row r="469" spans="1:2">
      <c r="A469" s="676"/>
      <c r="B469" s="668"/>
    </row>
    <row r="470" spans="1:2">
      <c r="A470" s="676"/>
      <c r="B470" s="668"/>
    </row>
    <row r="471" spans="1:2" ht="101.25" customHeight="1">
      <c r="A471" s="676"/>
      <c r="B471" s="668" t="s">
        <v>297</v>
      </c>
    </row>
    <row r="472" spans="1:2">
      <c r="A472" s="676"/>
      <c r="B472" s="668"/>
    </row>
    <row r="473" spans="1:2">
      <c r="A473" s="676"/>
      <c r="B473" s="63" t="s">
        <v>298</v>
      </c>
    </row>
    <row r="474" spans="1:2">
      <c r="A474" s="676"/>
      <c r="B474" s="665"/>
    </row>
    <row r="475" spans="1:2" ht="350.25" customHeight="1">
      <c r="A475" s="676"/>
      <c r="B475" s="669" t="s">
        <v>230</v>
      </c>
    </row>
    <row r="476" spans="1:2">
      <c r="A476" s="676"/>
      <c r="B476" s="665"/>
    </row>
    <row r="477" spans="1:2" ht="51">
      <c r="A477" s="676"/>
      <c r="B477" s="668" t="s">
        <v>3499</v>
      </c>
    </row>
    <row r="478" spans="1:2">
      <c r="A478" s="676"/>
      <c r="B478" s="665"/>
    </row>
    <row r="479" spans="1:2">
      <c r="A479" s="676"/>
      <c r="B479" s="9" t="s">
        <v>299</v>
      </c>
    </row>
    <row r="480" spans="1:2">
      <c r="A480" s="676"/>
      <c r="B480" s="665"/>
    </row>
    <row r="481" spans="1:2" ht="189.75" customHeight="1">
      <c r="A481" s="676"/>
      <c r="B481" s="668" t="s">
        <v>300</v>
      </c>
    </row>
    <row r="482" spans="1:2">
      <c r="A482" s="676"/>
      <c r="B482" s="665"/>
    </row>
    <row r="483" spans="1:2">
      <c r="A483" s="676"/>
      <c r="B483" s="7" t="s">
        <v>301</v>
      </c>
    </row>
    <row r="484" spans="1:2">
      <c r="A484" s="676"/>
      <c r="B484" s="665"/>
    </row>
    <row r="485" spans="1:2" ht="138" customHeight="1">
      <c r="A485" s="676"/>
      <c r="B485" s="666" t="s">
        <v>4233</v>
      </c>
    </row>
    <row r="486" spans="1:2" ht="25.5">
      <c r="A486" s="676"/>
      <c r="B486" s="668" t="s">
        <v>3780</v>
      </c>
    </row>
    <row r="487" spans="1:2" ht="208.5" customHeight="1">
      <c r="A487" s="676"/>
      <c r="B487" s="666" t="s">
        <v>3097</v>
      </c>
    </row>
    <row r="488" spans="1:2" ht="0.75" hidden="1" customHeight="1">
      <c r="A488" s="676"/>
      <c r="B488" s="666"/>
    </row>
    <row r="489" spans="1:2" ht="14.25" customHeight="1">
      <c r="A489" s="676"/>
      <c r="B489" s="666"/>
    </row>
    <row r="490" spans="1:2" ht="0.75" hidden="1" customHeight="1">
      <c r="A490" s="676"/>
      <c r="B490" s="666"/>
    </row>
    <row r="491" spans="1:2" ht="178.5">
      <c r="A491" s="676"/>
      <c r="B491" s="666" t="s">
        <v>302</v>
      </c>
    </row>
    <row r="492" spans="1:2" ht="89.25">
      <c r="A492" s="676"/>
      <c r="B492" s="668" t="s">
        <v>303</v>
      </c>
    </row>
    <row r="493" spans="1:2">
      <c r="A493" s="676"/>
      <c r="B493" s="665"/>
    </row>
    <row r="494" spans="1:2">
      <c r="A494" s="676"/>
      <c r="B494" s="9" t="s">
        <v>304</v>
      </c>
    </row>
    <row r="495" spans="1:2">
      <c r="A495" s="676"/>
      <c r="B495" s="665"/>
    </row>
    <row r="496" spans="1:2" ht="114.75">
      <c r="A496" s="676"/>
      <c r="B496" s="668" t="s">
        <v>3098</v>
      </c>
    </row>
    <row r="497" spans="1:2">
      <c r="B497" s="9" t="s">
        <v>328</v>
      </c>
    </row>
    <row r="498" spans="1:2" ht="25.5">
      <c r="B498" s="9" t="s">
        <v>3094</v>
      </c>
    </row>
    <row r="499" spans="1:2">
      <c r="A499" s="676"/>
      <c r="B499" s="665"/>
    </row>
    <row r="500" spans="1:2">
      <c r="A500" s="676"/>
      <c r="B500" s="9" t="s">
        <v>305</v>
      </c>
    </row>
    <row r="501" spans="1:2">
      <c r="A501" s="676"/>
      <c r="B501" s="665"/>
    </row>
    <row r="502" spans="1:2" ht="133.5" customHeight="1">
      <c r="A502" s="676"/>
      <c r="B502" s="666" t="s">
        <v>195</v>
      </c>
    </row>
    <row r="503" spans="1:2" ht="15" customHeight="1">
      <c r="A503" s="676"/>
      <c r="B503" s="668"/>
    </row>
    <row r="504" spans="1:2" ht="126.75" customHeight="1">
      <c r="A504" s="676"/>
      <c r="B504" s="666" t="s">
        <v>3099</v>
      </c>
    </row>
    <row r="505" spans="1:2">
      <c r="A505" s="676"/>
      <c r="B505" s="665"/>
    </row>
    <row r="506" spans="1:2">
      <c r="A506" s="676"/>
      <c r="B506" s="9" t="s">
        <v>196</v>
      </c>
    </row>
    <row r="507" spans="1:2">
      <c r="A507" s="676"/>
      <c r="B507" s="665"/>
    </row>
    <row r="508" spans="1:2" ht="140.25">
      <c r="A508" s="676"/>
      <c r="B508" s="668" t="s">
        <v>3100</v>
      </c>
    </row>
    <row r="509" spans="1:2" ht="232.5" customHeight="1">
      <c r="A509" s="676"/>
      <c r="B509" s="668" t="s">
        <v>3101</v>
      </c>
    </row>
    <row r="510" spans="1:2">
      <c r="A510" s="676"/>
      <c r="B510" s="665"/>
    </row>
    <row r="511" spans="1:2">
      <c r="A511" s="676"/>
      <c r="B511" s="9" t="s">
        <v>91</v>
      </c>
    </row>
    <row r="512" spans="1:2">
      <c r="A512" s="676"/>
      <c r="B512" s="665"/>
    </row>
    <row r="513" spans="1:2" ht="38.25">
      <c r="A513" s="676"/>
      <c r="B513" s="665" t="s">
        <v>92</v>
      </c>
    </row>
    <row r="514" spans="1:2">
      <c r="A514" s="676"/>
      <c r="B514" s="665"/>
    </row>
    <row r="515" spans="1:2">
      <c r="A515" s="676"/>
      <c r="B515" s="9" t="s">
        <v>93</v>
      </c>
    </row>
    <row r="516" spans="1:2">
      <c r="A516" s="676"/>
      <c r="B516" s="665"/>
    </row>
    <row r="517" spans="1:2" ht="63.75">
      <c r="A517" s="676"/>
      <c r="B517" s="666" t="s">
        <v>3102</v>
      </c>
    </row>
    <row r="518" spans="1:2">
      <c r="A518" s="676"/>
      <c r="B518" s="665"/>
    </row>
    <row r="519" spans="1:2" ht="128.25" customHeight="1">
      <c r="A519" s="676"/>
      <c r="B519" s="668" t="s">
        <v>4234</v>
      </c>
    </row>
    <row r="520" spans="1:2">
      <c r="A520" s="676"/>
      <c r="B520" s="665"/>
    </row>
    <row r="521" spans="1:2">
      <c r="A521" s="676"/>
      <c r="B521" s="9" t="s">
        <v>94</v>
      </c>
    </row>
    <row r="522" spans="1:2">
      <c r="A522" s="676"/>
      <c r="B522" s="665"/>
    </row>
    <row r="523" spans="1:2" ht="25.5">
      <c r="A523" s="676"/>
      <c r="B523" s="668" t="s">
        <v>708</v>
      </c>
    </row>
    <row r="524" spans="1:2">
      <c r="A524" s="676"/>
      <c r="B524" s="668"/>
    </row>
    <row r="525" spans="1:2" ht="171.75" customHeight="1">
      <c r="A525" s="676"/>
      <c r="B525" s="63" t="s">
        <v>3103</v>
      </c>
    </row>
    <row r="526" spans="1:2">
      <c r="A526" s="676"/>
      <c r="B526" s="668"/>
    </row>
    <row r="527" spans="1:2" ht="168.75" customHeight="1">
      <c r="A527" s="676"/>
      <c r="B527" s="63" t="s">
        <v>3104</v>
      </c>
    </row>
    <row r="528" spans="1:2">
      <c r="A528" s="676"/>
      <c r="B528" s="668"/>
    </row>
    <row r="529" spans="1:2" ht="105.75" customHeight="1">
      <c r="A529" s="676"/>
      <c r="B529" s="668" t="s">
        <v>95</v>
      </c>
    </row>
    <row r="530" spans="1:2">
      <c r="A530" s="676"/>
      <c r="B530" s="665"/>
    </row>
    <row r="531" spans="1:2" ht="127.5" customHeight="1">
      <c r="A531" s="676"/>
      <c r="B531" s="497" t="s">
        <v>278</v>
      </c>
    </row>
    <row r="532" spans="1:2">
      <c r="A532" s="676"/>
      <c r="B532" s="665"/>
    </row>
    <row r="533" spans="1:2" ht="140.25">
      <c r="A533" s="676"/>
      <c r="B533" s="12" t="s">
        <v>4235</v>
      </c>
    </row>
    <row r="534" spans="1:2">
      <c r="A534" s="676"/>
      <c r="B534" s="665"/>
    </row>
    <row r="535" spans="1:2" ht="191.25">
      <c r="A535" s="676"/>
      <c r="B535" s="12" t="s">
        <v>4236</v>
      </c>
    </row>
    <row r="536" spans="1:2">
      <c r="A536" s="676"/>
      <c r="B536" s="9"/>
    </row>
    <row r="537" spans="1:2">
      <c r="A537" s="676"/>
      <c r="B537" s="665"/>
    </row>
    <row r="538" spans="1:2">
      <c r="A538" s="58" t="s">
        <v>144</v>
      </c>
      <c r="B538" s="9" t="s">
        <v>96</v>
      </c>
    </row>
    <row r="539" spans="1:2">
      <c r="A539" s="58"/>
      <c r="B539" s="9"/>
    </row>
    <row r="540" spans="1:2">
      <c r="A540" s="676"/>
      <c r="B540" s="8" t="s">
        <v>352</v>
      </c>
    </row>
    <row r="541" spans="1:2">
      <c r="A541" s="676"/>
      <c r="B541" s="8"/>
    </row>
    <row r="542" spans="1:2" ht="38.25">
      <c r="A542" s="58"/>
      <c r="B542" s="8" t="s">
        <v>3786</v>
      </c>
    </row>
    <row r="543" spans="1:2">
      <c r="A543" s="58"/>
      <c r="B543" s="8"/>
    </row>
    <row r="544" spans="1:2">
      <c r="A544" s="676"/>
      <c r="B544" s="9" t="s">
        <v>97</v>
      </c>
    </row>
    <row r="545" spans="1:2">
      <c r="A545" s="676"/>
      <c r="B545" s="665"/>
    </row>
    <row r="546" spans="1:2" ht="128.25" customHeight="1">
      <c r="A546" s="676"/>
      <c r="B546" s="666" t="s">
        <v>601</v>
      </c>
    </row>
    <row r="547" spans="1:2" ht="69.75" customHeight="1">
      <c r="A547" s="676"/>
      <c r="B547" s="668" t="s">
        <v>98</v>
      </c>
    </row>
    <row r="548" spans="1:2" ht="89.25">
      <c r="A548" s="676"/>
      <c r="B548" s="668" t="s">
        <v>99</v>
      </c>
    </row>
    <row r="549" spans="1:2">
      <c r="A549" s="676"/>
      <c r="B549" s="668"/>
    </row>
    <row r="550" spans="1:2" ht="25.5">
      <c r="A550" s="676"/>
      <c r="B550" s="668" t="s">
        <v>100</v>
      </c>
    </row>
    <row r="551" spans="1:2">
      <c r="A551" s="676"/>
      <c r="B551" s="668"/>
    </row>
    <row r="552" spans="1:2" ht="183" customHeight="1">
      <c r="A552" s="676"/>
      <c r="B552" s="666" t="s">
        <v>798</v>
      </c>
    </row>
    <row r="553" spans="1:2" ht="15" customHeight="1">
      <c r="A553" s="676"/>
      <c r="B553" s="668"/>
    </row>
    <row r="554" spans="1:2" ht="39" customHeight="1">
      <c r="A554" s="676"/>
      <c r="B554" s="668" t="s">
        <v>284</v>
      </c>
    </row>
    <row r="555" spans="1:2" ht="152.25" customHeight="1">
      <c r="A555" s="676"/>
      <c r="B555" s="669" t="s">
        <v>101</v>
      </c>
    </row>
    <row r="556" spans="1:2">
      <c r="A556" s="676"/>
      <c r="B556" s="665"/>
    </row>
    <row r="557" spans="1:2" ht="211.5" customHeight="1">
      <c r="A557" s="676"/>
      <c r="B557" s="497" t="s">
        <v>4237</v>
      </c>
    </row>
    <row r="558" spans="1:2">
      <c r="A558" s="676"/>
      <c r="B558" s="665"/>
    </row>
    <row r="559" spans="1:2">
      <c r="A559" s="58" t="s">
        <v>147</v>
      </c>
      <c r="B559" s="9" t="s">
        <v>102</v>
      </c>
    </row>
    <row r="560" spans="1:2">
      <c r="A560" s="58"/>
      <c r="B560" s="9"/>
    </row>
    <row r="561" spans="1:2">
      <c r="A561" s="676"/>
      <c r="B561" s="8" t="s">
        <v>352</v>
      </c>
    </row>
    <row r="562" spans="1:2">
      <c r="A562" s="676"/>
      <c r="B562" s="8"/>
    </row>
    <row r="563" spans="1:2" ht="38.25">
      <c r="A563" s="58"/>
      <c r="B563" s="8" t="s">
        <v>3788</v>
      </c>
    </row>
    <row r="564" spans="1:2">
      <c r="A564" s="58"/>
      <c r="B564" s="8"/>
    </row>
    <row r="565" spans="1:2">
      <c r="A565" s="676"/>
      <c r="B565" s="9" t="s">
        <v>97</v>
      </c>
    </row>
    <row r="566" spans="1:2">
      <c r="A566" s="676"/>
      <c r="B566" s="665"/>
    </row>
    <row r="567" spans="1:2" ht="38.25">
      <c r="A567" s="676"/>
      <c r="B567" s="665" t="s">
        <v>103</v>
      </c>
    </row>
    <row r="568" spans="1:2">
      <c r="A568" s="676"/>
      <c r="B568" s="665"/>
    </row>
    <row r="569" spans="1:2">
      <c r="A569" s="676"/>
      <c r="B569" s="9" t="s">
        <v>104</v>
      </c>
    </row>
    <row r="570" spans="1:2">
      <c r="A570" s="676"/>
      <c r="B570" s="665"/>
    </row>
    <row r="571" spans="1:2" ht="51">
      <c r="A571" s="676"/>
      <c r="B571" s="665" t="s">
        <v>248</v>
      </c>
    </row>
    <row r="572" spans="1:2">
      <c r="A572" s="676"/>
      <c r="B572" s="665"/>
    </row>
    <row r="573" spans="1:2">
      <c r="A573" s="676"/>
      <c r="B573" s="665"/>
    </row>
    <row r="574" spans="1:2" ht="51">
      <c r="A574" s="676"/>
      <c r="B574" s="668" t="s">
        <v>249</v>
      </c>
    </row>
    <row r="575" spans="1:2" ht="63.75">
      <c r="A575" s="676"/>
      <c r="B575" s="668" t="s">
        <v>3105</v>
      </c>
    </row>
    <row r="576" spans="1:2">
      <c r="A576" s="676"/>
      <c r="B576" s="668"/>
    </row>
    <row r="577" spans="1:4" ht="294.75" customHeight="1">
      <c r="A577" s="676"/>
      <c r="B577" s="668" t="s">
        <v>3106</v>
      </c>
      <c r="C577" s="658"/>
      <c r="D577" s="629"/>
    </row>
    <row r="578" spans="1:4">
      <c r="A578" s="676"/>
      <c r="B578" s="668"/>
      <c r="C578" s="658"/>
      <c r="D578" s="629"/>
    </row>
    <row r="579" spans="1:4" ht="78" customHeight="1">
      <c r="A579" s="676"/>
      <c r="B579" s="668" t="s">
        <v>3107</v>
      </c>
      <c r="C579" s="658"/>
      <c r="D579" s="629"/>
    </row>
    <row r="580" spans="1:4">
      <c r="A580" s="676"/>
      <c r="B580" s="665"/>
      <c r="C580" s="658"/>
      <c r="D580" s="629"/>
    </row>
    <row r="581" spans="1:4" ht="147" customHeight="1">
      <c r="A581" s="676"/>
      <c r="B581" s="665" t="s">
        <v>3108</v>
      </c>
      <c r="C581" s="658"/>
      <c r="D581" s="629"/>
    </row>
    <row r="582" spans="1:4" ht="15" customHeight="1">
      <c r="A582" s="676"/>
      <c r="B582" s="665"/>
      <c r="C582" s="658"/>
      <c r="D582" s="629"/>
    </row>
    <row r="583" spans="1:4" ht="114.75" customHeight="1">
      <c r="A583" s="676"/>
      <c r="B583" s="665" t="s">
        <v>3109</v>
      </c>
      <c r="C583" s="658"/>
      <c r="D583" s="629"/>
    </row>
    <row r="584" spans="1:4">
      <c r="A584" s="676"/>
      <c r="B584" s="665"/>
      <c r="C584" s="658"/>
      <c r="D584" s="629"/>
    </row>
    <row r="585" spans="1:4" ht="68.25" customHeight="1">
      <c r="A585" s="676"/>
      <c r="B585" s="668" t="s">
        <v>250</v>
      </c>
      <c r="C585" s="658"/>
      <c r="D585" s="629"/>
    </row>
    <row r="586" spans="1:4">
      <c r="A586" s="676"/>
      <c r="B586" s="665"/>
      <c r="C586" s="658"/>
      <c r="D586" s="629"/>
    </row>
    <row r="587" spans="1:4" ht="51">
      <c r="A587" s="676"/>
      <c r="B587" s="666" t="s">
        <v>602</v>
      </c>
      <c r="C587" s="658"/>
      <c r="D587" s="629"/>
    </row>
    <row r="588" spans="1:4" ht="102">
      <c r="A588" s="676"/>
      <c r="B588" s="666" t="s">
        <v>604</v>
      </c>
      <c r="C588" s="658"/>
      <c r="D588" s="629"/>
    </row>
    <row r="589" spans="1:4" ht="100.5" customHeight="1">
      <c r="A589" s="676"/>
      <c r="B589" s="668" t="s">
        <v>251</v>
      </c>
      <c r="C589" s="658"/>
      <c r="D589" s="629"/>
    </row>
    <row r="590" spans="1:4">
      <c r="A590" s="676"/>
      <c r="B590" s="668"/>
      <c r="C590" s="658"/>
      <c r="D590" s="629"/>
    </row>
    <row r="591" spans="1:4" ht="76.5">
      <c r="A591" s="676"/>
      <c r="B591" s="668" t="s">
        <v>252</v>
      </c>
      <c r="C591" s="658"/>
      <c r="D591" s="629"/>
    </row>
    <row r="592" spans="1:4">
      <c r="A592" s="676"/>
      <c r="B592" s="668"/>
      <c r="C592" s="658"/>
      <c r="D592" s="629"/>
    </row>
    <row r="593" spans="1:4" ht="51">
      <c r="A593" s="676"/>
      <c r="B593" s="668" t="s">
        <v>253</v>
      </c>
      <c r="C593" s="658"/>
      <c r="D593" s="629"/>
    </row>
    <row r="594" spans="1:4">
      <c r="A594" s="676"/>
      <c r="B594" s="668"/>
      <c r="C594" s="658"/>
      <c r="D594" s="629"/>
    </row>
    <row r="595" spans="1:4" ht="63.75">
      <c r="A595" s="676"/>
      <c r="B595" s="668" t="s">
        <v>709</v>
      </c>
      <c r="C595" s="658"/>
      <c r="D595" s="629"/>
    </row>
    <row r="596" spans="1:4">
      <c r="A596" s="676"/>
      <c r="B596" s="665"/>
      <c r="C596" s="658"/>
      <c r="D596" s="629"/>
    </row>
    <row r="597" spans="1:4">
      <c r="A597" s="676"/>
      <c r="B597" s="9" t="s">
        <v>254</v>
      </c>
      <c r="C597" s="658"/>
      <c r="D597" s="629"/>
    </row>
    <row r="598" spans="1:4">
      <c r="A598" s="676"/>
      <c r="B598" s="665"/>
      <c r="C598" s="658"/>
      <c r="D598" s="629"/>
    </row>
    <row r="599" spans="1:4" ht="26.25" customHeight="1">
      <c r="A599" s="676"/>
      <c r="B599" s="668" t="s">
        <v>3110</v>
      </c>
      <c r="C599" s="658"/>
      <c r="D599" s="629"/>
    </row>
    <row r="600" spans="1:4">
      <c r="A600" s="676"/>
      <c r="B600" s="668"/>
      <c r="C600" s="658"/>
      <c r="D600" s="629"/>
    </row>
    <row r="601" spans="1:4">
      <c r="A601" s="676"/>
      <c r="B601" s="63" t="s">
        <v>255</v>
      </c>
      <c r="C601" s="658"/>
      <c r="D601" s="629"/>
    </row>
    <row r="602" spans="1:4">
      <c r="A602" s="676"/>
      <c r="B602" s="668"/>
      <c r="C602" s="658"/>
      <c r="D602" s="629"/>
    </row>
    <row r="603" spans="1:4" ht="290.25" customHeight="1">
      <c r="A603" s="676"/>
      <c r="B603" s="666" t="s">
        <v>3111</v>
      </c>
      <c r="C603" s="658"/>
      <c r="D603" s="629"/>
    </row>
    <row r="604" spans="1:4">
      <c r="A604" s="676"/>
      <c r="B604" s="666"/>
      <c r="C604" s="658"/>
      <c r="D604" s="629"/>
    </row>
    <row r="605" spans="1:4" ht="25.5">
      <c r="A605" s="676"/>
      <c r="B605" s="9" t="s">
        <v>270</v>
      </c>
      <c r="C605" s="658"/>
      <c r="D605" s="629"/>
    </row>
    <row r="606" spans="1:4" ht="272.25" customHeight="1">
      <c r="A606" s="676"/>
      <c r="B606" s="669" t="s">
        <v>271</v>
      </c>
      <c r="C606" s="658"/>
      <c r="D606" s="629"/>
    </row>
    <row r="607" spans="1:4" ht="16.5" customHeight="1">
      <c r="A607" s="676"/>
      <c r="B607" s="665"/>
      <c r="C607" s="658"/>
      <c r="D607" s="629"/>
    </row>
    <row r="608" spans="1:4" ht="25.5">
      <c r="A608" s="676"/>
      <c r="B608" s="9" t="s">
        <v>272</v>
      </c>
      <c r="C608" s="658"/>
      <c r="D608" s="629"/>
    </row>
    <row r="609" spans="1:4" ht="63.75">
      <c r="A609" s="676"/>
      <c r="B609" s="665" t="s">
        <v>273</v>
      </c>
      <c r="C609" s="658"/>
      <c r="D609" s="629"/>
    </row>
    <row r="610" spans="1:4">
      <c r="A610" s="676"/>
      <c r="B610" s="665"/>
      <c r="C610" s="658"/>
      <c r="D610" s="629"/>
    </row>
    <row r="611" spans="1:4">
      <c r="A611" s="676"/>
      <c r="B611" s="9" t="s">
        <v>274</v>
      </c>
      <c r="C611" s="658"/>
      <c r="D611" s="629"/>
    </row>
    <row r="612" spans="1:4">
      <c r="A612" s="676"/>
      <c r="B612" s="665"/>
      <c r="C612" s="658"/>
      <c r="D612" s="629"/>
    </row>
    <row r="613" spans="1:4" ht="102">
      <c r="A613" s="676"/>
      <c r="B613" s="666" t="s">
        <v>661</v>
      </c>
      <c r="C613" s="658"/>
      <c r="D613" s="629"/>
    </row>
    <row r="614" spans="1:4">
      <c r="A614" s="676"/>
      <c r="B614" s="668"/>
      <c r="C614" s="658"/>
      <c r="D614" s="629"/>
    </row>
    <row r="615" spans="1:4" ht="194.25" customHeight="1">
      <c r="A615" s="676"/>
      <c r="B615" s="666" t="s">
        <v>3112</v>
      </c>
      <c r="C615" s="658"/>
      <c r="D615" s="629"/>
    </row>
    <row r="616" spans="1:4">
      <c r="A616" s="676"/>
      <c r="B616" s="668"/>
      <c r="C616" s="658"/>
      <c r="D616" s="629"/>
    </row>
    <row r="617" spans="1:4">
      <c r="A617" s="676"/>
      <c r="B617" s="63" t="s">
        <v>275</v>
      </c>
      <c r="C617" s="658"/>
      <c r="D617" s="629"/>
    </row>
    <row r="618" spans="1:4">
      <c r="A618" s="676"/>
      <c r="B618" s="668"/>
      <c r="C618" s="658"/>
      <c r="D618" s="629"/>
    </row>
    <row r="619" spans="1:4" ht="63.75">
      <c r="A619" s="676"/>
      <c r="B619" s="666" t="s">
        <v>4238</v>
      </c>
      <c r="C619" s="658"/>
      <c r="D619" s="629"/>
    </row>
    <row r="620" spans="1:4">
      <c r="A620" s="676"/>
      <c r="B620" s="668"/>
      <c r="C620" s="658"/>
      <c r="D620" s="629"/>
    </row>
    <row r="621" spans="1:4">
      <c r="A621" s="676"/>
      <c r="B621" s="9" t="s">
        <v>276</v>
      </c>
      <c r="C621" s="658"/>
      <c r="D621" s="629"/>
    </row>
    <row r="622" spans="1:4">
      <c r="A622" s="676"/>
      <c r="B622" s="665"/>
      <c r="C622" s="658"/>
      <c r="D622" s="629"/>
    </row>
    <row r="623" spans="1:4" ht="91.5" customHeight="1">
      <c r="A623" s="676"/>
      <c r="B623" s="666" t="s">
        <v>4239</v>
      </c>
      <c r="C623" s="658"/>
      <c r="D623" s="629"/>
    </row>
    <row r="624" spans="1:4">
      <c r="A624" s="676"/>
      <c r="B624" s="665"/>
      <c r="C624" s="658"/>
      <c r="D624" s="629"/>
    </row>
    <row r="625" spans="1:4">
      <c r="A625" s="676"/>
      <c r="B625" s="9" t="s">
        <v>129</v>
      </c>
      <c r="C625" s="658"/>
      <c r="D625" s="629"/>
    </row>
    <row r="626" spans="1:4">
      <c r="A626" s="676"/>
      <c r="B626" s="665"/>
      <c r="C626" s="658"/>
      <c r="D626" s="629"/>
    </row>
    <row r="627" spans="1:4" ht="147" customHeight="1">
      <c r="A627" s="676"/>
      <c r="B627" s="668" t="s">
        <v>3113</v>
      </c>
      <c r="C627" s="658"/>
      <c r="D627" s="629"/>
    </row>
    <row r="628" spans="1:4">
      <c r="A628" s="676"/>
      <c r="B628" s="668"/>
      <c r="C628" s="658"/>
      <c r="D628" s="629"/>
    </row>
    <row r="629" spans="1:4" ht="238.5" customHeight="1">
      <c r="A629" s="676"/>
      <c r="B629" s="668" t="s">
        <v>3114</v>
      </c>
      <c r="C629" s="658"/>
      <c r="D629" s="629"/>
    </row>
    <row r="630" spans="1:4">
      <c r="A630" s="676"/>
      <c r="B630" s="665"/>
      <c r="C630" s="658"/>
      <c r="D630" s="629"/>
    </row>
    <row r="631" spans="1:4">
      <c r="A631" s="676"/>
      <c r="B631" s="9" t="s">
        <v>130</v>
      </c>
      <c r="C631" s="658"/>
      <c r="D631" s="629"/>
    </row>
    <row r="632" spans="1:4">
      <c r="A632" s="676"/>
      <c r="B632" s="665"/>
      <c r="C632" s="658"/>
      <c r="D632" s="629"/>
    </row>
    <row r="633" spans="1:4" ht="38.25">
      <c r="A633" s="676"/>
      <c r="B633" s="665" t="s">
        <v>92</v>
      </c>
      <c r="C633" s="658"/>
      <c r="D633" s="629"/>
    </row>
    <row r="634" spans="1:4">
      <c r="A634" s="676"/>
      <c r="B634" s="665"/>
      <c r="C634" s="658"/>
      <c r="D634" s="629"/>
    </row>
    <row r="635" spans="1:4">
      <c r="A635" s="676"/>
      <c r="B635" s="9" t="s">
        <v>131</v>
      </c>
      <c r="C635" s="658"/>
      <c r="D635" s="629"/>
    </row>
    <row r="636" spans="1:4">
      <c r="A636" s="676"/>
      <c r="B636" s="665"/>
      <c r="C636" s="658"/>
      <c r="D636" s="629"/>
    </row>
    <row r="637" spans="1:4" ht="63.75">
      <c r="A637" s="676"/>
      <c r="B637" s="669" t="s">
        <v>662</v>
      </c>
      <c r="C637" s="658"/>
      <c r="D637" s="629"/>
    </row>
    <row r="638" spans="1:4">
      <c r="A638" s="676"/>
      <c r="B638" s="669"/>
      <c r="C638" s="658"/>
      <c r="D638" s="629"/>
    </row>
    <row r="639" spans="1:4">
      <c r="B639" s="670"/>
      <c r="C639" s="658"/>
      <c r="D639" s="629"/>
    </row>
    <row r="640" spans="1:4">
      <c r="A640" s="58"/>
      <c r="B640" s="9" t="s">
        <v>133</v>
      </c>
      <c r="C640" s="658"/>
      <c r="D640" s="629"/>
    </row>
    <row r="641" spans="1:6">
      <c r="A641" s="58"/>
      <c r="B641" s="9"/>
      <c r="C641" s="658"/>
      <c r="D641" s="629"/>
    </row>
    <row r="642" spans="1:6" ht="38.25">
      <c r="B642" s="8" t="s">
        <v>3786</v>
      </c>
      <c r="C642" s="658"/>
      <c r="D642" s="629"/>
    </row>
    <row r="643" spans="1:6">
      <c r="B643" s="8"/>
      <c r="C643" s="658"/>
      <c r="D643" s="629"/>
    </row>
    <row r="644" spans="1:6" ht="336" customHeight="1">
      <c r="B644" s="666" t="s">
        <v>718</v>
      </c>
      <c r="C644" s="658"/>
      <c r="D644" s="629"/>
    </row>
    <row r="645" spans="1:6" ht="146.25" customHeight="1">
      <c r="B645" s="666" t="s">
        <v>719</v>
      </c>
      <c r="C645" s="658"/>
      <c r="D645" s="629"/>
    </row>
    <row r="646" spans="1:6" ht="222.75" customHeight="1">
      <c r="B646" s="669" t="s">
        <v>134</v>
      </c>
      <c r="C646" s="658"/>
      <c r="D646" s="629"/>
    </row>
    <row r="647" spans="1:6">
      <c r="B647" s="9"/>
      <c r="C647" s="658"/>
      <c r="D647" s="629"/>
    </row>
    <row r="648" spans="1:6">
      <c r="B648" s="9"/>
      <c r="C648" s="658"/>
      <c r="D648" s="629"/>
    </row>
    <row r="649" spans="1:6">
      <c r="B649" s="665"/>
      <c r="C649" s="658"/>
      <c r="D649" s="629"/>
    </row>
    <row r="650" spans="1:6" ht="194.25" customHeight="1">
      <c r="B650" s="666" t="s">
        <v>3500</v>
      </c>
      <c r="C650" s="658"/>
      <c r="D650" s="629"/>
    </row>
    <row r="651" spans="1:6" ht="162" customHeight="1">
      <c r="B651" s="666" t="s">
        <v>4240</v>
      </c>
      <c r="C651" s="658"/>
      <c r="D651" s="629"/>
    </row>
    <row r="652" spans="1:6">
      <c r="B652" s="670"/>
      <c r="C652" s="658"/>
      <c r="D652" s="629"/>
    </row>
    <row r="653" spans="1:6">
      <c r="A653" s="682"/>
      <c r="B653" s="11" t="s">
        <v>231</v>
      </c>
      <c r="C653" s="1272"/>
      <c r="D653" s="1273"/>
      <c r="E653" s="683"/>
      <c r="F653" s="684"/>
    </row>
    <row r="654" spans="1:6">
      <c r="A654" s="682"/>
      <c r="B654" s="685"/>
      <c r="C654" s="1272"/>
      <c r="D654" s="1273"/>
      <c r="E654" s="683"/>
      <c r="F654" s="684"/>
    </row>
    <row r="655" spans="1:6" ht="64.5" customHeight="1">
      <c r="A655" s="682"/>
      <c r="B655" s="686" t="s">
        <v>232</v>
      </c>
      <c r="C655" s="1274"/>
      <c r="D655" s="1275"/>
      <c r="E655" s="683"/>
      <c r="F655" s="684"/>
    </row>
    <row r="656" spans="1:6" ht="76.5">
      <c r="A656" s="682"/>
      <c r="B656" s="686" t="s">
        <v>233</v>
      </c>
      <c r="C656" s="1274"/>
      <c r="D656" s="1275"/>
      <c r="E656" s="683"/>
      <c r="F656" s="684"/>
    </row>
    <row r="657" spans="1:6" ht="38.25">
      <c r="A657" s="682"/>
      <c r="B657" s="686" t="s">
        <v>234</v>
      </c>
      <c r="C657" s="1274"/>
      <c r="D657" s="1275"/>
      <c r="E657" s="683"/>
      <c r="F657" s="684"/>
    </row>
    <row r="658" spans="1:6" ht="38.25">
      <c r="A658" s="682"/>
      <c r="B658" s="686" t="s">
        <v>235</v>
      </c>
      <c r="C658" s="1274"/>
      <c r="D658" s="1275"/>
      <c r="E658" s="683"/>
      <c r="F658" s="684"/>
    </row>
    <row r="659" spans="1:6" ht="51" customHeight="1">
      <c r="A659" s="682"/>
      <c r="B659" s="686" t="s">
        <v>236</v>
      </c>
      <c r="C659" s="1274"/>
      <c r="D659" s="1275"/>
      <c r="E659" s="683"/>
      <c r="F659" s="684"/>
    </row>
    <row r="660" spans="1:6">
      <c r="A660" s="682"/>
      <c r="B660" s="686"/>
      <c r="C660" s="1274"/>
      <c r="D660" s="1275"/>
      <c r="E660" s="683"/>
      <c r="F660" s="684"/>
    </row>
    <row r="661" spans="1:6" ht="51">
      <c r="A661" s="682"/>
      <c r="B661" s="686" t="s">
        <v>237</v>
      </c>
      <c r="C661" s="1274"/>
      <c r="D661" s="1275"/>
      <c r="E661" s="683"/>
      <c r="F661" s="684"/>
    </row>
    <row r="662" spans="1:6" ht="38.25">
      <c r="A662" s="682"/>
      <c r="B662" s="686" t="s">
        <v>238</v>
      </c>
      <c r="C662" s="1274"/>
      <c r="D662" s="1275"/>
      <c r="E662" s="683"/>
      <c r="F662" s="684"/>
    </row>
    <row r="663" spans="1:6">
      <c r="C663" s="658"/>
      <c r="D663" s="629"/>
    </row>
    <row r="664" spans="1:6">
      <c r="C664" s="658"/>
      <c r="D664" s="629"/>
    </row>
    <row r="665" spans="1:6">
      <c r="A665" s="65" t="s">
        <v>1398</v>
      </c>
      <c r="B665" s="66" t="s">
        <v>164</v>
      </c>
      <c r="C665" s="695"/>
      <c r="D665" s="716"/>
      <c r="E665" s="688"/>
      <c r="F665" s="684"/>
    </row>
    <row r="666" spans="1:6">
      <c r="A666" s="689"/>
      <c r="B666" s="690"/>
      <c r="C666" s="695"/>
      <c r="D666" s="716"/>
      <c r="E666" s="688"/>
      <c r="F666" s="684"/>
    </row>
    <row r="667" spans="1:6">
      <c r="A667" s="689"/>
      <c r="B667" s="691" t="s">
        <v>239</v>
      </c>
      <c r="C667" s="695"/>
      <c r="D667" s="716"/>
      <c r="E667" s="688"/>
      <c r="F667" s="684"/>
    </row>
    <row r="668" spans="1:6" ht="25.5">
      <c r="A668" s="689"/>
      <c r="B668" s="566" t="s">
        <v>3789</v>
      </c>
      <c r="C668" s="695"/>
      <c r="D668" s="716"/>
      <c r="E668" s="688"/>
      <c r="F668" s="684"/>
    </row>
    <row r="669" spans="1:6" ht="38.25">
      <c r="A669" s="689"/>
      <c r="B669" s="8" t="s">
        <v>3788</v>
      </c>
      <c r="C669" s="695"/>
      <c r="D669" s="716"/>
      <c r="E669" s="688"/>
      <c r="F669" s="684"/>
    </row>
    <row r="670" spans="1:6" ht="76.5">
      <c r="A670" s="689"/>
      <c r="B670" s="691" t="s">
        <v>240</v>
      </c>
      <c r="C670" s="1274"/>
      <c r="D670" s="1275"/>
      <c r="E670" s="688"/>
      <c r="F670" s="684"/>
    </row>
    <row r="671" spans="1:6" ht="63.75">
      <c r="A671" s="689"/>
      <c r="B671" s="691" t="s">
        <v>241</v>
      </c>
      <c r="C671" s="1274"/>
      <c r="D671" s="1275"/>
      <c r="E671" s="688"/>
      <c r="F671" s="684"/>
    </row>
    <row r="672" spans="1:6" ht="25.5">
      <c r="A672" s="689"/>
      <c r="B672" s="691" t="s">
        <v>242</v>
      </c>
      <c r="C672" s="1274"/>
      <c r="D672" s="1275"/>
      <c r="E672" s="688"/>
      <c r="F672" s="684"/>
    </row>
    <row r="673" spans="1:6" ht="38.25">
      <c r="A673" s="689"/>
      <c r="B673" s="691" t="s">
        <v>243</v>
      </c>
      <c r="C673" s="1274"/>
      <c r="D673" s="1275"/>
      <c r="E673" s="688"/>
      <c r="F673" s="684"/>
    </row>
    <row r="674" spans="1:6" ht="51">
      <c r="A674" s="689"/>
      <c r="B674" s="691" t="s">
        <v>244</v>
      </c>
      <c r="C674" s="1274"/>
      <c r="D674" s="1275"/>
      <c r="E674" s="688"/>
      <c r="F674" s="684"/>
    </row>
    <row r="675" spans="1:6" ht="63.75">
      <c r="A675" s="689"/>
      <c r="B675" s="691" t="s">
        <v>3115</v>
      </c>
      <c r="C675" s="1274"/>
      <c r="D675" s="1275"/>
      <c r="E675" s="688"/>
      <c r="F675" s="692"/>
    </row>
    <row r="676" spans="1:6">
      <c r="A676" s="689"/>
      <c r="B676" s="691"/>
      <c r="C676" s="1274"/>
      <c r="D676" s="1275"/>
      <c r="E676" s="688"/>
      <c r="F676" s="692"/>
    </row>
    <row r="677" spans="1:6" ht="63.75">
      <c r="A677" s="689"/>
      <c r="B677" s="686" t="s">
        <v>720</v>
      </c>
      <c r="C677" s="1274"/>
      <c r="D677" s="1275"/>
      <c r="E677" s="688"/>
      <c r="F677" s="692"/>
    </row>
    <row r="678" spans="1:6" ht="25.5">
      <c r="A678" s="689"/>
      <c r="B678" s="686" t="s">
        <v>721</v>
      </c>
      <c r="C678" s="1274"/>
      <c r="D678" s="1275"/>
      <c r="E678" s="688"/>
      <c r="F678" s="692"/>
    </row>
    <row r="679" spans="1:6" ht="51">
      <c r="A679" s="689"/>
      <c r="B679" s="686" t="s">
        <v>722</v>
      </c>
      <c r="C679" s="1274"/>
      <c r="D679" s="1275"/>
      <c r="E679" s="688"/>
      <c r="F679" s="692"/>
    </row>
    <row r="680" spans="1:6">
      <c r="A680" s="689"/>
      <c r="B680" s="686"/>
      <c r="C680" s="1274"/>
      <c r="D680" s="1275"/>
      <c r="E680" s="688"/>
      <c r="F680" s="692"/>
    </row>
    <row r="681" spans="1:6" ht="63.75">
      <c r="A681" s="689"/>
      <c r="B681" s="686" t="s">
        <v>3501</v>
      </c>
      <c r="C681" s="1274"/>
      <c r="D681" s="1275"/>
      <c r="E681" s="688"/>
      <c r="F681" s="692"/>
    </row>
    <row r="682" spans="1:6" ht="102">
      <c r="A682" s="689"/>
      <c r="B682" s="686" t="s">
        <v>723</v>
      </c>
      <c r="C682" s="1274"/>
      <c r="D682" s="1275"/>
      <c r="E682" s="688"/>
      <c r="F682" s="692"/>
    </row>
    <row r="683" spans="1:6">
      <c r="A683" s="689"/>
      <c r="B683" s="686"/>
      <c r="C683" s="1274"/>
      <c r="D683" s="1275"/>
      <c r="E683" s="688"/>
      <c r="F683" s="692"/>
    </row>
    <row r="684" spans="1:6" ht="114.75">
      <c r="A684" s="689"/>
      <c r="B684" s="686" t="s">
        <v>724</v>
      </c>
      <c r="C684" s="1274"/>
      <c r="D684" s="1275"/>
      <c r="E684" s="688"/>
      <c r="F684" s="692"/>
    </row>
    <row r="685" spans="1:6">
      <c r="A685" s="689"/>
      <c r="B685" s="686"/>
      <c r="C685" s="1274"/>
      <c r="D685" s="1275"/>
      <c r="E685" s="688"/>
      <c r="F685" s="692"/>
    </row>
    <row r="686" spans="1:6" ht="63.75">
      <c r="A686" s="689"/>
      <c r="B686" s="686" t="s">
        <v>725</v>
      </c>
      <c r="C686" s="1274"/>
      <c r="D686" s="1275"/>
      <c r="E686" s="688"/>
      <c r="F686" s="692"/>
    </row>
    <row r="687" spans="1:6">
      <c r="A687" s="682"/>
      <c r="B687" s="693"/>
      <c r="C687" s="1272"/>
      <c r="D687" s="716"/>
      <c r="E687" s="688"/>
      <c r="F687" s="692"/>
    </row>
    <row r="688" spans="1:6">
      <c r="A688" s="689"/>
      <c r="B688" s="694"/>
      <c r="C688" s="695"/>
      <c r="D688" s="1249"/>
      <c r="E688" s="608"/>
      <c r="F688" s="618">
        <f t="shared" ref="F688:F694" si="12">(D688*E688)</f>
        <v>0</v>
      </c>
    </row>
    <row r="689" spans="1:6" ht="25.5">
      <c r="A689" s="697" t="s">
        <v>246</v>
      </c>
      <c r="B689" s="694" t="s">
        <v>3821</v>
      </c>
      <c r="C689" s="695"/>
      <c r="D689" s="1249"/>
      <c r="E689" s="608"/>
      <c r="F689" s="618">
        <f t="shared" si="12"/>
        <v>0</v>
      </c>
    </row>
    <row r="690" spans="1:6" ht="50.25" customHeight="1">
      <c r="A690" s="689"/>
      <c r="B690" s="694" t="s">
        <v>3822</v>
      </c>
      <c r="C690" s="698"/>
      <c r="D690" s="1249"/>
      <c r="E690" s="608"/>
      <c r="F690" s="618"/>
    </row>
    <row r="691" spans="1:6">
      <c r="A691" s="697"/>
      <c r="B691" s="694"/>
      <c r="C691" s="698" t="s">
        <v>245</v>
      </c>
      <c r="D691" s="1249">
        <v>1</v>
      </c>
      <c r="E691" s="608"/>
      <c r="F691" s="618">
        <f t="shared" si="12"/>
        <v>0</v>
      </c>
    </row>
    <row r="692" spans="1:6">
      <c r="A692" s="689"/>
      <c r="B692" s="694"/>
      <c r="C692" s="695"/>
      <c r="D692" s="1249"/>
      <c r="E692" s="608"/>
      <c r="F692" s="618">
        <f t="shared" si="12"/>
        <v>0</v>
      </c>
    </row>
    <row r="693" spans="1:6" ht="38.25">
      <c r="A693" s="697" t="s">
        <v>314</v>
      </c>
      <c r="B693" s="694" t="s">
        <v>726</v>
      </c>
      <c r="C693" s="695"/>
      <c r="D693" s="1249"/>
      <c r="E693" s="608"/>
      <c r="F693" s="618">
        <f t="shared" si="12"/>
        <v>0</v>
      </c>
    </row>
    <row r="694" spans="1:6">
      <c r="A694" s="689"/>
      <c r="B694" s="699" t="s">
        <v>3823</v>
      </c>
      <c r="C694" s="698" t="s">
        <v>245</v>
      </c>
      <c r="D694" s="1249">
        <v>1</v>
      </c>
      <c r="E694" s="608"/>
      <c r="F694" s="618">
        <f t="shared" si="12"/>
        <v>0</v>
      </c>
    </row>
    <row r="695" spans="1:6">
      <c r="A695" s="689"/>
      <c r="B695" s="699"/>
      <c r="C695" s="695"/>
      <c r="D695" s="1249"/>
      <c r="E695" s="608"/>
      <c r="F695" s="618">
        <f t="shared" ref="F695:F700" si="13">(D695*E695)</f>
        <v>0</v>
      </c>
    </row>
    <row r="696" spans="1:6" ht="102">
      <c r="A696" s="697" t="s">
        <v>315</v>
      </c>
      <c r="B696" s="700" t="s">
        <v>4160</v>
      </c>
      <c r="C696" s="698"/>
      <c r="D696" s="1249"/>
      <c r="E696" s="608"/>
      <c r="F696" s="618">
        <f t="shared" si="13"/>
        <v>0</v>
      </c>
    </row>
    <row r="697" spans="1:6">
      <c r="A697" s="697"/>
      <c r="B697" s="699" t="s">
        <v>727</v>
      </c>
      <c r="C697" s="698" t="s">
        <v>202</v>
      </c>
      <c r="D697" s="1249">
        <v>8500</v>
      </c>
      <c r="E697" s="608"/>
      <c r="F697" s="618">
        <f t="shared" si="13"/>
        <v>0</v>
      </c>
    </row>
    <row r="698" spans="1:6">
      <c r="A698" s="689"/>
      <c r="B698" s="699"/>
      <c r="C698" s="695"/>
      <c r="D698" s="1249"/>
      <c r="E698" s="608"/>
      <c r="F698" s="618">
        <f t="shared" si="13"/>
        <v>0</v>
      </c>
    </row>
    <row r="699" spans="1:6" ht="89.25">
      <c r="A699" s="697" t="s">
        <v>316</v>
      </c>
      <c r="B699" s="694" t="s">
        <v>4161</v>
      </c>
      <c r="C699" s="698"/>
      <c r="D699" s="1249"/>
      <c r="E699" s="608"/>
      <c r="F699" s="618">
        <f t="shared" si="13"/>
        <v>0</v>
      </c>
    </row>
    <row r="700" spans="1:6">
      <c r="A700" s="697"/>
      <c r="B700" s="699" t="s">
        <v>727</v>
      </c>
      <c r="C700" s="698" t="s">
        <v>202</v>
      </c>
      <c r="D700" s="1249">
        <v>400</v>
      </c>
      <c r="E700" s="608"/>
      <c r="F700" s="618">
        <f t="shared" si="13"/>
        <v>0</v>
      </c>
    </row>
    <row r="701" spans="1:6">
      <c r="A701" s="689"/>
      <c r="B701" s="701"/>
      <c r="C701" s="695"/>
      <c r="D701" s="1249"/>
      <c r="E701" s="608"/>
      <c r="F701" s="618">
        <f>(D701*E701)</f>
        <v>0</v>
      </c>
    </row>
    <row r="702" spans="1:6" ht="89.25">
      <c r="A702" s="697" t="s">
        <v>317</v>
      </c>
      <c r="B702" s="694" t="s">
        <v>4162</v>
      </c>
      <c r="C702" s="698"/>
      <c r="D702" s="1249"/>
      <c r="E702" s="608"/>
      <c r="F702" s="618">
        <f>(D702*E702)</f>
        <v>0</v>
      </c>
    </row>
    <row r="703" spans="1:6">
      <c r="A703" s="689"/>
      <c r="B703" s="699" t="s">
        <v>727</v>
      </c>
      <c r="C703" s="698" t="s">
        <v>202</v>
      </c>
      <c r="D703" s="1249">
        <v>400</v>
      </c>
      <c r="E703" s="608"/>
      <c r="F703" s="618">
        <f>(D703*E703)</f>
        <v>0</v>
      </c>
    </row>
    <row r="704" spans="1:6">
      <c r="A704" s="689"/>
      <c r="B704" s="701"/>
      <c r="C704" s="698"/>
      <c r="D704" s="1249"/>
      <c r="E704" s="608"/>
      <c r="F704" s="618"/>
    </row>
    <row r="705" spans="1:6" ht="51">
      <c r="A705" s="697" t="s">
        <v>324</v>
      </c>
      <c r="B705" s="694" t="s">
        <v>3824</v>
      </c>
      <c r="C705" s="698"/>
      <c r="D705" s="1249"/>
      <c r="E705" s="608"/>
      <c r="F705" s="618">
        <f>(D705*E705)</f>
        <v>0</v>
      </c>
    </row>
    <row r="706" spans="1:6">
      <c r="A706" s="689"/>
      <c r="B706" s="699" t="s">
        <v>727</v>
      </c>
      <c r="C706" s="698" t="s">
        <v>202</v>
      </c>
      <c r="D706" s="1249">
        <v>5000</v>
      </c>
      <c r="E706" s="608"/>
      <c r="F706" s="618">
        <f>(D706*E706)</f>
        <v>0</v>
      </c>
    </row>
    <row r="707" spans="1:6">
      <c r="A707" s="689"/>
      <c r="B707" s="701"/>
      <c r="C707" s="698"/>
      <c r="D707" s="1249"/>
      <c r="E707" s="608"/>
      <c r="F707" s="618"/>
    </row>
    <row r="708" spans="1:6" ht="89.25">
      <c r="A708" s="697" t="s">
        <v>3</v>
      </c>
      <c r="B708" s="702" t="s">
        <v>4163</v>
      </c>
      <c r="C708" s="695"/>
      <c r="D708" s="1249"/>
      <c r="E708" s="608"/>
      <c r="F708" s="618">
        <f>(D708*E708)</f>
        <v>0</v>
      </c>
    </row>
    <row r="709" spans="1:6">
      <c r="A709" s="689"/>
      <c r="B709" s="701" t="s">
        <v>728</v>
      </c>
      <c r="C709" s="698" t="s">
        <v>202</v>
      </c>
      <c r="D709" s="1249">
        <v>120</v>
      </c>
      <c r="E709" s="608"/>
      <c r="F709" s="618">
        <f>(D709*E709)</f>
        <v>0</v>
      </c>
    </row>
    <row r="710" spans="1:6">
      <c r="A710" s="689"/>
      <c r="B710" s="701"/>
      <c r="C710" s="698"/>
      <c r="D710" s="1249"/>
      <c r="E710" s="608"/>
      <c r="F710" s="618"/>
    </row>
    <row r="711" spans="1:6" ht="51">
      <c r="A711" s="697" t="s">
        <v>4</v>
      </c>
      <c r="B711" s="702" t="s">
        <v>729</v>
      </c>
      <c r="C711" s="695"/>
      <c r="D711" s="1249"/>
      <c r="E711" s="608"/>
      <c r="F711" s="618">
        <f>(D711*E711)</f>
        <v>0</v>
      </c>
    </row>
    <row r="712" spans="1:6">
      <c r="A712" s="689"/>
      <c r="B712" s="701" t="s">
        <v>727</v>
      </c>
      <c r="C712" s="698" t="s">
        <v>202</v>
      </c>
      <c r="D712" s="1249">
        <v>25</v>
      </c>
      <c r="E712" s="608"/>
      <c r="F712" s="618">
        <f>(D712*E712)</f>
        <v>0</v>
      </c>
    </row>
    <row r="713" spans="1:6">
      <c r="A713" s="689"/>
      <c r="B713" s="701"/>
      <c r="C713" s="698"/>
      <c r="D713" s="1249"/>
      <c r="E713" s="608"/>
      <c r="F713" s="618"/>
    </row>
    <row r="714" spans="1:6" ht="63.75">
      <c r="A714" s="697" t="s">
        <v>5</v>
      </c>
      <c r="B714" s="702" t="s">
        <v>4419</v>
      </c>
      <c r="C714" s="695"/>
      <c r="D714" s="1249"/>
      <c r="E714" s="608"/>
      <c r="F714" s="618">
        <f t="shared" ref="F714:F724" si="14">(D714*E714)</f>
        <v>0</v>
      </c>
    </row>
    <row r="715" spans="1:6" ht="25.5">
      <c r="A715" s="689"/>
      <c r="B715" s="701" t="s">
        <v>730</v>
      </c>
      <c r="C715" s="698" t="s">
        <v>208</v>
      </c>
      <c r="D715" s="1249">
        <v>2500</v>
      </c>
      <c r="E715" s="608"/>
      <c r="F715" s="618">
        <f t="shared" si="14"/>
        <v>0</v>
      </c>
    </row>
    <row r="716" spans="1:6">
      <c r="A716" s="689"/>
      <c r="B716" s="701"/>
      <c r="C716" s="698"/>
      <c r="D716" s="1249"/>
      <c r="E716" s="608"/>
      <c r="F716" s="618">
        <f t="shared" si="14"/>
        <v>0</v>
      </c>
    </row>
    <row r="717" spans="1:6">
      <c r="A717" s="689" t="s">
        <v>6</v>
      </c>
      <c r="B717" s="701" t="s">
        <v>731</v>
      </c>
      <c r="C717" s="698"/>
      <c r="D717" s="1249"/>
      <c r="E717" s="608"/>
      <c r="F717" s="618">
        <f t="shared" si="14"/>
        <v>0</v>
      </c>
    </row>
    <row r="718" spans="1:6" ht="76.5">
      <c r="A718" s="689"/>
      <c r="B718" s="701" t="s">
        <v>4206</v>
      </c>
      <c r="C718" s="698"/>
      <c r="D718" s="1249"/>
      <c r="E718" s="608"/>
      <c r="F718" s="618">
        <f t="shared" si="14"/>
        <v>0</v>
      </c>
    </row>
    <row r="719" spans="1:6">
      <c r="A719" s="689"/>
      <c r="B719" s="701" t="s">
        <v>732</v>
      </c>
      <c r="C719" s="698" t="s">
        <v>202</v>
      </c>
      <c r="D719" s="1249">
        <v>750</v>
      </c>
      <c r="E719" s="608"/>
      <c r="F719" s="618">
        <f t="shared" si="14"/>
        <v>0</v>
      </c>
    </row>
    <row r="720" spans="1:6">
      <c r="A720" s="689"/>
      <c r="B720" s="701"/>
      <c r="C720" s="698"/>
      <c r="D720" s="1249"/>
      <c r="E720" s="608"/>
      <c r="F720" s="618">
        <f t="shared" si="14"/>
        <v>0</v>
      </c>
    </row>
    <row r="721" spans="1:6" ht="51">
      <c r="A721" s="689" t="s">
        <v>7</v>
      </c>
      <c r="B721" s="701" t="s">
        <v>733</v>
      </c>
      <c r="C721" s="698"/>
      <c r="D721" s="1249"/>
      <c r="E721" s="608"/>
      <c r="F721" s="618">
        <f t="shared" si="14"/>
        <v>0</v>
      </c>
    </row>
    <row r="722" spans="1:6">
      <c r="A722" s="689"/>
      <c r="B722" s="701" t="s">
        <v>732</v>
      </c>
      <c r="C722" s="698" t="s">
        <v>202</v>
      </c>
      <c r="D722" s="1249">
        <v>80</v>
      </c>
      <c r="E722" s="608"/>
      <c r="F722" s="618">
        <f t="shared" si="14"/>
        <v>0</v>
      </c>
    </row>
    <row r="723" spans="1:6">
      <c r="A723" s="689"/>
      <c r="B723" s="701"/>
      <c r="C723" s="698"/>
      <c r="D723" s="1249"/>
      <c r="E723" s="608"/>
      <c r="F723" s="618">
        <f t="shared" si="14"/>
        <v>0</v>
      </c>
    </row>
    <row r="724" spans="1:6" ht="97.5" customHeight="1">
      <c r="A724" s="689" t="s">
        <v>8</v>
      </c>
      <c r="B724" s="700" t="s">
        <v>3825</v>
      </c>
      <c r="C724" s="698" t="s">
        <v>202</v>
      </c>
      <c r="D724" s="1249">
        <v>1800</v>
      </c>
      <c r="E724" s="608"/>
      <c r="F724" s="618">
        <f t="shared" si="14"/>
        <v>0</v>
      </c>
    </row>
    <row r="725" spans="1:6">
      <c r="A725" s="689"/>
      <c r="B725" s="699"/>
      <c r="C725" s="698"/>
      <c r="D725" s="1249"/>
      <c r="E725" s="608"/>
      <c r="F725" s="618">
        <f t="shared" ref="F725:F747" si="15">(D725*E725)</f>
        <v>0</v>
      </c>
    </row>
    <row r="726" spans="1:6">
      <c r="A726" s="689" t="s">
        <v>9</v>
      </c>
      <c r="B726" s="699" t="s">
        <v>734</v>
      </c>
      <c r="C726" s="698"/>
      <c r="D726" s="1249"/>
      <c r="E726" s="608"/>
      <c r="F726" s="618">
        <f t="shared" si="15"/>
        <v>0</v>
      </c>
    </row>
    <row r="727" spans="1:6" ht="38.25">
      <c r="A727" s="689"/>
      <c r="B727" s="699" t="s">
        <v>735</v>
      </c>
      <c r="C727" s="698"/>
      <c r="D727" s="1249"/>
      <c r="E727" s="608"/>
      <c r="F727" s="618">
        <f t="shared" si="15"/>
        <v>0</v>
      </c>
    </row>
    <row r="728" spans="1:6" ht="38.25">
      <c r="A728" s="689"/>
      <c r="B728" s="699" t="s">
        <v>3166</v>
      </c>
      <c r="C728" s="698" t="s">
        <v>202</v>
      </c>
      <c r="D728" s="1249">
        <v>30</v>
      </c>
      <c r="E728" s="608"/>
      <c r="F728" s="618">
        <f>(D728*E728)</f>
        <v>0</v>
      </c>
    </row>
    <row r="729" spans="1:6">
      <c r="A729" s="689"/>
      <c r="B729" s="703"/>
      <c r="C729" s="698"/>
      <c r="D729" s="1249"/>
      <c r="E729" s="608"/>
      <c r="F729" s="618"/>
    </row>
    <row r="730" spans="1:6" ht="114.75">
      <c r="A730" s="689" t="s">
        <v>10</v>
      </c>
      <c r="B730" s="700" t="s">
        <v>3826</v>
      </c>
      <c r="C730" s="698" t="s">
        <v>202</v>
      </c>
      <c r="D730" s="1249">
        <v>300</v>
      </c>
      <c r="E730" s="608"/>
      <c r="F730" s="618">
        <f t="shared" si="15"/>
        <v>0</v>
      </c>
    </row>
    <row r="731" spans="1:6">
      <c r="A731" s="689"/>
      <c r="B731" s="699"/>
      <c r="C731" s="698"/>
      <c r="D731" s="1249"/>
      <c r="E731" s="608"/>
      <c r="F731" s="618">
        <f t="shared" si="15"/>
        <v>0</v>
      </c>
    </row>
    <row r="732" spans="1:6" ht="63.75">
      <c r="A732" s="689" t="s">
        <v>11</v>
      </c>
      <c r="B732" s="699" t="s">
        <v>736</v>
      </c>
      <c r="C732" s="698"/>
      <c r="D732" s="1249"/>
      <c r="E732" s="608"/>
      <c r="F732" s="618">
        <f t="shared" si="15"/>
        <v>0</v>
      </c>
    </row>
    <row r="733" spans="1:6">
      <c r="A733" s="689"/>
      <c r="B733" s="701" t="s">
        <v>732</v>
      </c>
      <c r="C733" s="698" t="s">
        <v>202</v>
      </c>
      <c r="D733" s="1249">
        <v>500</v>
      </c>
      <c r="E733" s="608"/>
      <c r="F733" s="618">
        <f t="shared" si="15"/>
        <v>0</v>
      </c>
    </row>
    <row r="734" spans="1:6">
      <c r="A734" s="689"/>
      <c r="B734" s="699"/>
      <c r="C734" s="698"/>
      <c r="D734" s="1249"/>
      <c r="E734" s="608"/>
      <c r="F734" s="618">
        <f t="shared" si="15"/>
        <v>0</v>
      </c>
    </row>
    <row r="735" spans="1:6" ht="51">
      <c r="A735" s="689" t="s">
        <v>12</v>
      </c>
      <c r="B735" s="699" t="s">
        <v>737</v>
      </c>
      <c r="C735" s="698"/>
      <c r="D735" s="1249"/>
      <c r="E735" s="608"/>
      <c r="F735" s="618">
        <f t="shared" si="15"/>
        <v>0</v>
      </c>
    </row>
    <row r="736" spans="1:6">
      <c r="A736" s="689"/>
      <c r="B736" s="701" t="s">
        <v>738</v>
      </c>
      <c r="C736" s="698"/>
      <c r="D736" s="1249"/>
      <c r="E736" s="608"/>
      <c r="F736" s="618">
        <f t="shared" si="15"/>
        <v>0</v>
      </c>
    </row>
    <row r="737" spans="1:6">
      <c r="A737" s="689"/>
      <c r="B737" s="701" t="s">
        <v>732</v>
      </c>
      <c r="C737" s="698" t="s">
        <v>202</v>
      </c>
      <c r="D737" s="1249">
        <v>300</v>
      </c>
      <c r="E737" s="608"/>
      <c r="F737" s="618">
        <f t="shared" si="15"/>
        <v>0</v>
      </c>
    </row>
    <row r="738" spans="1:6">
      <c r="A738" s="689"/>
      <c r="B738" s="701"/>
      <c r="C738" s="698"/>
      <c r="D738" s="1249"/>
      <c r="E738" s="608"/>
      <c r="F738" s="618">
        <f t="shared" si="15"/>
        <v>0</v>
      </c>
    </row>
    <row r="739" spans="1:6" ht="102">
      <c r="A739" s="689" t="s">
        <v>13</v>
      </c>
      <c r="B739" s="702" t="s">
        <v>318</v>
      </c>
      <c r="C739" s="698"/>
      <c r="D739" s="1249"/>
      <c r="E739" s="608"/>
      <c r="F739" s="618">
        <f t="shared" si="15"/>
        <v>0</v>
      </c>
    </row>
    <row r="740" spans="1:6" ht="38.25">
      <c r="A740" s="689"/>
      <c r="B740" s="702" t="s">
        <v>319</v>
      </c>
      <c r="C740" s="698"/>
      <c r="D740" s="1249"/>
      <c r="E740" s="608"/>
      <c r="F740" s="618">
        <f t="shared" si="15"/>
        <v>0</v>
      </c>
    </row>
    <row r="741" spans="1:6">
      <c r="A741" s="689"/>
      <c r="B741" s="701" t="s">
        <v>320</v>
      </c>
      <c r="C741" s="698" t="s">
        <v>202</v>
      </c>
      <c r="D741" s="1249">
        <v>110</v>
      </c>
      <c r="E741" s="608"/>
      <c r="F741" s="618">
        <f t="shared" si="15"/>
        <v>0</v>
      </c>
    </row>
    <row r="742" spans="1:6">
      <c r="A742" s="689"/>
      <c r="B742" s="701" t="s">
        <v>321</v>
      </c>
      <c r="C742" s="698" t="s">
        <v>202</v>
      </c>
      <c r="D742" s="1249">
        <v>1600</v>
      </c>
      <c r="E742" s="608"/>
      <c r="F742" s="618">
        <f t="shared" si="15"/>
        <v>0</v>
      </c>
    </row>
    <row r="743" spans="1:6">
      <c r="A743" s="689"/>
      <c r="B743" s="701" t="s">
        <v>322</v>
      </c>
      <c r="C743" s="698" t="s">
        <v>208</v>
      </c>
      <c r="D743" s="1249">
        <v>580</v>
      </c>
      <c r="E743" s="608"/>
      <c r="F743" s="618">
        <f t="shared" si="15"/>
        <v>0</v>
      </c>
    </row>
    <row r="744" spans="1:6">
      <c r="A744" s="689"/>
      <c r="B744" s="701" t="s">
        <v>323</v>
      </c>
      <c r="C744" s="698" t="s">
        <v>207</v>
      </c>
      <c r="D744" s="1249">
        <v>330</v>
      </c>
      <c r="E744" s="608"/>
      <c r="F744" s="618">
        <f t="shared" si="15"/>
        <v>0</v>
      </c>
    </row>
    <row r="745" spans="1:6">
      <c r="A745" s="689"/>
      <c r="B745" s="701"/>
      <c r="C745" s="698"/>
      <c r="D745" s="1249"/>
      <c r="E745" s="608"/>
      <c r="F745" s="618">
        <f t="shared" si="15"/>
        <v>0</v>
      </c>
    </row>
    <row r="746" spans="1:6" ht="38.25">
      <c r="A746" s="697" t="s">
        <v>14</v>
      </c>
      <c r="B746" s="702" t="s">
        <v>3827</v>
      </c>
      <c r="C746" s="695"/>
      <c r="D746" s="1249"/>
      <c r="E746" s="608"/>
      <c r="F746" s="618">
        <f t="shared" si="15"/>
        <v>0</v>
      </c>
    </row>
    <row r="747" spans="1:6" ht="38.25">
      <c r="A747" s="67"/>
      <c r="B747" s="701" t="s">
        <v>325</v>
      </c>
      <c r="C747" s="698" t="s">
        <v>202</v>
      </c>
      <c r="D747" s="1249">
        <v>4000</v>
      </c>
      <c r="E747" s="608"/>
      <c r="F747" s="618">
        <f t="shared" si="15"/>
        <v>0</v>
      </c>
    </row>
    <row r="748" spans="1:6">
      <c r="A748" s="689"/>
      <c r="B748" s="701"/>
      <c r="C748" s="698"/>
      <c r="D748" s="1249"/>
      <c r="E748" s="608"/>
      <c r="F748" s="618"/>
    </row>
    <row r="749" spans="1:6">
      <c r="A749" s="704"/>
      <c r="B749" s="70" t="s">
        <v>326</v>
      </c>
      <c r="C749" s="1238"/>
      <c r="D749" s="1276"/>
      <c r="E749" s="707"/>
      <c r="F749" s="662">
        <f>SUM(F688:F747)</f>
        <v>0</v>
      </c>
    </row>
    <row r="750" spans="1:6">
      <c r="A750" s="689"/>
      <c r="B750" s="701"/>
      <c r="C750" s="698"/>
      <c r="D750" s="1249"/>
      <c r="E750" s="608"/>
      <c r="F750" s="618"/>
    </row>
    <row r="751" spans="1:6">
      <c r="A751" s="689"/>
      <c r="B751" s="701"/>
      <c r="C751" s="698"/>
      <c r="D751" s="1249"/>
      <c r="E751" s="608"/>
      <c r="F751" s="618"/>
    </row>
    <row r="752" spans="1:6">
      <c r="A752" s="32" t="s">
        <v>153</v>
      </c>
      <c r="B752" s="10" t="s">
        <v>327</v>
      </c>
      <c r="C752" s="1246"/>
      <c r="D752" s="1245"/>
      <c r="E752" s="14"/>
      <c r="F752" s="615"/>
    </row>
    <row r="753" spans="1:6">
      <c r="A753" s="32"/>
      <c r="B753" s="10"/>
      <c r="C753" s="1246"/>
      <c r="D753" s="1245"/>
      <c r="E753" s="14"/>
      <c r="F753" s="615"/>
    </row>
    <row r="754" spans="1:6">
      <c r="A754" s="689"/>
      <c r="B754" s="601" t="s">
        <v>328</v>
      </c>
      <c r="C754" s="695"/>
      <c r="D754" s="716"/>
      <c r="E754" s="688"/>
      <c r="F754" s="615"/>
    </row>
    <row r="755" spans="1:6">
      <c r="A755" s="689"/>
      <c r="B755" s="8"/>
      <c r="C755" s="695"/>
      <c r="D755" s="716"/>
      <c r="E755" s="688"/>
      <c r="F755" s="615"/>
    </row>
    <row r="756" spans="1:6" ht="118.5" customHeight="1">
      <c r="A756" s="689"/>
      <c r="B756" s="600" t="s">
        <v>3725</v>
      </c>
      <c r="C756" s="1277"/>
      <c r="D756" s="1278"/>
      <c r="E756" s="688"/>
      <c r="F756" s="615"/>
    </row>
    <row r="757" spans="1:6" ht="51">
      <c r="A757" s="689"/>
      <c r="B757" s="600" t="s">
        <v>329</v>
      </c>
      <c r="C757" s="1277"/>
      <c r="D757" s="1278"/>
      <c r="E757" s="688"/>
      <c r="F757" s="615"/>
    </row>
    <row r="758" spans="1:6" ht="38.25">
      <c r="A758" s="689"/>
      <c r="B758" s="8" t="s">
        <v>3786</v>
      </c>
      <c r="C758" s="695"/>
      <c r="D758" s="716"/>
      <c r="E758" s="688"/>
      <c r="F758" s="615"/>
    </row>
    <row r="759" spans="1:6">
      <c r="A759" s="689"/>
      <c r="B759" s="8"/>
      <c r="C759" s="695"/>
      <c r="D759" s="716"/>
      <c r="E759" s="688"/>
      <c r="F759" s="615"/>
    </row>
    <row r="760" spans="1:6" ht="96" customHeight="1">
      <c r="A760" s="689" t="s">
        <v>201</v>
      </c>
      <c r="B760" s="694" t="s">
        <v>3828</v>
      </c>
      <c r="C760" s="695" t="s">
        <v>208</v>
      </c>
      <c r="D760" s="1249">
        <v>1600</v>
      </c>
      <c r="E760" s="608"/>
      <c r="F760" s="618">
        <f t="shared" ref="F760:F761" si="16">(D760*E760)</f>
        <v>0</v>
      </c>
    </row>
    <row r="761" spans="1:6">
      <c r="A761" s="689"/>
      <c r="B761" s="600"/>
      <c r="C761" s="695"/>
      <c r="D761" s="1249"/>
      <c r="E761" s="608"/>
      <c r="F761" s="618">
        <f t="shared" si="16"/>
        <v>0</v>
      </c>
    </row>
    <row r="762" spans="1:6" ht="76.5">
      <c r="A762" s="689" t="s">
        <v>330</v>
      </c>
      <c r="B762" s="694" t="s">
        <v>331</v>
      </c>
      <c r="C762" s="695" t="s">
        <v>202</v>
      </c>
      <c r="D762" s="1249">
        <v>80</v>
      </c>
      <c r="E762" s="608"/>
      <c r="F762" s="618">
        <f>(D762*E762)</f>
        <v>0</v>
      </c>
    </row>
    <row r="763" spans="1:6">
      <c r="A763" s="689"/>
      <c r="B763" s="601"/>
      <c r="C763" s="695"/>
      <c r="D763" s="1249"/>
      <c r="E763" s="608"/>
      <c r="F763" s="708"/>
    </row>
    <row r="764" spans="1:6" ht="93" customHeight="1">
      <c r="A764" s="689" t="s">
        <v>332</v>
      </c>
      <c r="B764" s="694" t="s">
        <v>3829</v>
      </c>
      <c r="C764" s="695" t="s">
        <v>208</v>
      </c>
      <c r="D764" s="1249">
        <v>2200</v>
      </c>
      <c r="E764" s="608"/>
      <c r="F764" s="618">
        <f>(D764*E764)</f>
        <v>0</v>
      </c>
    </row>
    <row r="765" spans="1:6">
      <c r="A765" s="689"/>
      <c r="B765" s="600"/>
      <c r="C765" s="695"/>
      <c r="D765" s="1249"/>
      <c r="E765" s="608"/>
      <c r="F765" s="708"/>
    </row>
    <row r="766" spans="1:6" ht="95.25" customHeight="1">
      <c r="A766" s="689" t="s">
        <v>333</v>
      </c>
      <c r="B766" s="694" t="s">
        <v>3116</v>
      </c>
      <c r="C766" s="695" t="s">
        <v>208</v>
      </c>
      <c r="D766" s="1249">
        <v>2200</v>
      </c>
      <c r="E766" s="608"/>
      <c r="F766" s="618">
        <f>(D766*E766)</f>
        <v>0</v>
      </c>
    </row>
    <row r="767" spans="1:6">
      <c r="A767" s="689"/>
      <c r="B767" s="694"/>
      <c r="C767" s="695"/>
      <c r="D767" s="1249"/>
      <c r="E767" s="608"/>
      <c r="F767" s="618"/>
    </row>
    <row r="768" spans="1:6">
      <c r="A768" s="689"/>
      <c r="B768" s="600"/>
      <c r="C768" s="695"/>
      <c r="D768" s="1249"/>
      <c r="E768" s="608"/>
      <c r="F768" s="708"/>
    </row>
    <row r="769" spans="1:6" ht="89.25" customHeight="1">
      <c r="A769" s="689" t="s">
        <v>334</v>
      </c>
      <c r="B769" s="694" t="s">
        <v>335</v>
      </c>
      <c r="C769" s="695" t="s">
        <v>63</v>
      </c>
      <c r="D769" s="1249">
        <v>400</v>
      </c>
      <c r="E769" s="608"/>
      <c r="F769" s="618">
        <f>(D769*E769)</f>
        <v>0</v>
      </c>
    </row>
    <row r="770" spans="1:6" ht="12.75" customHeight="1">
      <c r="A770" s="689"/>
      <c r="B770" s="694"/>
      <c r="C770" s="695"/>
      <c r="D770" s="1249"/>
      <c r="E770" s="608"/>
      <c r="F770" s="618"/>
    </row>
    <row r="771" spans="1:6" ht="53.25" customHeight="1">
      <c r="A771" s="709" t="s">
        <v>337</v>
      </c>
      <c r="B771" s="694" t="s">
        <v>3862</v>
      </c>
      <c r="C771" s="695"/>
      <c r="D771" s="1249"/>
      <c r="E771" s="608"/>
      <c r="F771" s="618"/>
    </row>
    <row r="772" spans="1:6" ht="13.5" customHeight="1">
      <c r="A772" s="709"/>
      <c r="B772" s="694" t="s">
        <v>744</v>
      </c>
      <c r="C772" s="695" t="s">
        <v>208</v>
      </c>
      <c r="D772" s="1249">
        <v>2500</v>
      </c>
      <c r="E772" s="608"/>
      <c r="F772" s="618">
        <f>(D772*E772)</f>
        <v>0</v>
      </c>
    </row>
    <row r="773" spans="1:6">
      <c r="A773" s="689"/>
      <c r="B773" s="694"/>
      <c r="C773" s="695"/>
      <c r="D773" s="1249"/>
      <c r="E773" s="608"/>
      <c r="F773" s="708"/>
    </row>
    <row r="774" spans="1:6" ht="63.75">
      <c r="A774" s="689" t="s">
        <v>339</v>
      </c>
      <c r="B774" s="694" t="s">
        <v>338</v>
      </c>
      <c r="C774" s="695" t="s">
        <v>202</v>
      </c>
      <c r="D774" s="1249">
        <v>9</v>
      </c>
      <c r="E774" s="608"/>
      <c r="F774" s="618">
        <f>(D774*E774)</f>
        <v>0</v>
      </c>
    </row>
    <row r="775" spans="1:6">
      <c r="A775" s="689"/>
      <c r="B775" s="694"/>
      <c r="C775" s="695"/>
      <c r="D775" s="1249"/>
      <c r="E775" s="608"/>
      <c r="F775" s="708"/>
    </row>
    <row r="776" spans="1:6" ht="38.25">
      <c r="A776" s="689" t="s">
        <v>45</v>
      </c>
      <c r="B776" s="694" t="s">
        <v>340</v>
      </c>
      <c r="C776" s="695" t="s">
        <v>202</v>
      </c>
      <c r="D776" s="1249">
        <v>3.3</v>
      </c>
      <c r="E776" s="608"/>
      <c r="F776" s="618">
        <f>(D776*E776)</f>
        <v>0</v>
      </c>
    </row>
    <row r="777" spans="1:6">
      <c r="A777" s="689"/>
      <c r="B777" s="694"/>
      <c r="C777" s="695"/>
      <c r="D777" s="1249"/>
      <c r="E777" s="608"/>
      <c r="F777" s="618"/>
    </row>
    <row r="778" spans="1:6">
      <c r="A778" s="53" t="s">
        <v>153</v>
      </c>
      <c r="B778" s="50" t="s">
        <v>341</v>
      </c>
      <c r="C778" s="1253"/>
      <c r="D778" s="1239" t="s">
        <v>194</v>
      </c>
      <c r="E778" s="36"/>
      <c r="F778" s="710">
        <f>SUM(F760:F776)</f>
        <v>0</v>
      </c>
    </row>
    <row r="779" spans="1:6">
      <c r="A779" s="33"/>
      <c r="B779" s="25"/>
      <c r="C779" s="1254"/>
      <c r="D779" s="1248"/>
      <c r="E779" s="5"/>
      <c r="F779" s="708"/>
    </row>
    <row r="780" spans="1:6">
      <c r="A780" s="33"/>
      <c r="B780" s="25"/>
      <c r="C780" s="1254"/>
      <c r="D780" s="1248"/>
      <c r="E780" s="5"/>
      <c r="F780" s="708"/>
    </row>
    <row r="781" spans="1:6">
      <c r="A781" s="33"/>
      <c r="B781" s="25"/>
      <c r="C781" s="1254"/>
      <c r="D781" s="1248"/>
      <c r="E781" s="5"/>
      <c r="F781" s="708"/>
    </row>
    <row r="782" spans="1:6">
      <c r="A782" s="33"/>
      <c r="B782" s="25"/>
      <c r="C782" s="1254"/>
      <c r="D782" s="1248"/>
      <c r="E782" s="5"/>
      <c r="F782" s="708"/>
    </row>
    <row r="783" spans="1:6">
      <c r="A783" s="32"/>
      <c r="B783" s="10"/>
      <c r="C783" s="1246"/>
      <c r="D783" s="716"/>
      <c r="E783" s="14"/>
      <c r="F783" s="615"/>
    </row>
    <row r="784" spans="1:6">
      <c r="A784" s="711"/>
      <c r="B784" s="712"/>
      <c r="C784" s="1246"/>
      <c r="D784" s="1245"/>
      <c r="E784" s="14"/>
      <c r="F784" s="615"/>
    </row>
    <row r="785" spans="1:6">
      <c r="A785" s="32" t="s">
        <v>154</v>
      </c>
      <c r="B785" s="10" t="s">
        <v>342</v>
      </c>
      <c r="C785" s="1246"/>
      <c r="D785" s="1245"/>
      <c r="E785" s="14"/>
      <c r="F785" s="615"/>
    </row>
    <row r="786" spans="1:6">
      <c r="A786" s="32"/>
      <c r="B786" s="8"/>
      <c r="C786" s="1246"/>
      <c r="D786" s="1245"/>
      <c r="E786" s="14"/>
      <c r="F786" s="615"/>
    </row>
    <row r="787" spans="1:6">
      <c r="A787" s="689"/>
      <c r="B787" s="601" t="s">
        <v>328</v>
      </c>
      <c r="C787" s="695"/>
      <c r="D787" s="716"/>
      <c r="E787" s="688"/>
      <c r="F787" s="615"/>
    </row>
    <row r="788" spans="1:6" ht="25.5">
      <c r="A788" s="689"/>
      <c r="B788" s="599" t="s">
        <v>3863</v>
      </c>
      <c r="C788" s="1277"/>
      <c r="D788" s="1278"/>
      <c r="E788" s="688"/>
      <c r="F788" s="615"/>
    </row>
    <row r="789" spans="1:6" ht="38.25">
      <c r="A789" s="689"/>
      <c r="B789" s="599" t="s">
        <v>3864</v>
      </c>
      <c r="C789" s="1277"/>
      <c r="D789" s="1278"/>
      <c r="E789" s="688"/>
      <c r="F789" s="615"/>
    </row>
    <row r="790" spans="1:6" ht="25.5">
      <c r="A790" s="689"/>
      <c r="B790" s="599" t="s">
        <v>3868</v>
      </c>
      <c r="C790" s="1277"/>
      <c r="D790" s="1278"/>
      <c r="E790" s="688"/>
      <c r="F790" s="615"/>
    </row>
    <row r="791" spans="1:6" ht="25.5">
      <c r="A791" s="689"/>
      <c r="B791" s="599" t="s">
        <v>3865</v>
      </c>
      <c r="C791" s="1277"/>
      <c r="D791" s="1278"/>
      <c r="E791" s="688"/>
      <c r="F791" s="615"/>
    </row>
    <row r="792" spans="1:6" ht="25.5">
      <c r="A792" s="689"/>
      <c r="B792" s="599" t="s">
        <v>3869</v>
      </c>
      <c r="C792" s="1277"/>
      <c r="D792" s="1278"/>
      <c r="E792" s="688"/>
      <c r="F792" s="615"/>
    </row>
    <row r="793" spans="1:6" ht="25.5">
      <c r="A793" s="689"/>
      <c r="B793" s="599" t="s">
        <v>3866</v>
      </c>
      <c r="C793" s="1277"/>
      <c r="D793" s="1278"/>
      <c r="E793" s="688"/>
      <c r="F793" s="615"/>
    </row>
    <row r="794" spans="1:6" ht="25.5">
      <c r="A794" s="689"/>
      <c r="B794" s="599" t="s">
        <v>3870</v>
      </c>
      <c r="C794" s="1277"/>
      <c r="D794" s="1278"/>
      <c r="E794" s="688"/>
      <c r="F794" s="615"/>
    </row>
    <row r="795" spans="1:6" ht="25.5">
      <c r="A795" s="689"/>
      <c r="B795" s="599" t="s">
        <v>3867</v>
      </c>
      <c r="C795" s="1277"/>
      <c r="D795" s="1278"/>
      <c r="E795" s="688"/>
      <c r="F795" s="615"/>
    </row>
    <row r="796" spans="1:6" ht="25.5">
      <c r="A796" s="689"/>
      <c r="B796" s="599" t="s">
        <v>3871</v>
      </c>
      <c r="C796" s="1277"/>
      <c r="D796" s="1278"/>
      <c r="E796" s="688"/>
      <c r="F796" s="615"/>
    </row>
    <row r="797" spans="1:6" ht="38.25">
      <c r="A797" s="689"/>
      <c r="B797" s="599" t="s">
        <v>3872</v>
      </c>
      <c r="C797" s="1277"/>
      <c r="D797" s="1278"/>
      <c r="E797" s="688"/>
      <c r="F797" s="615"/>
    </row>
    <row r="798" spans="1:6" ht="38.25">
      <c r="A798" s="689"/>
      <c r="B798" s="599" t="s">
        <v>3873</v>
      </c>
      <c r="C798" s="1277"/>
      <c r="D798" s="1278"/>
      <c r="E798" s="688"/>
      <c r="F798" s="615"/>
    </row>
    <row r="799" spans="1:6" ht="25.5">
      <c r="A799" s="689"/>
      <c r="B799" s="599" t="s">
        <v>3874</v>
      </c>
      <c r="C799" s="1277"/>
      <c r="D799" s="1278"/>
      <c r="E799" s="688"/>
      <c r="F799" s="615"/>
    </row>
    <row r="800" spans="1:6" ht="38.25">
      <c r="A800" s="689"/>
      <c r="B800" s="599" t="s">
        <v>3875</v>
      </c>
      <c r="C800" s="1277"/>
      <c r="D800" s="1278"/>
      <c r="E800" s="688"/>
      <c r="F800" s="615"/>
    </row>
    <row r="801" spans="1:6" ht="25.5">
      <c r="A801" s="689"/>
      <c r="B801" s="599" t="s">
        <v>3876</v>
      </c>
      <c r="C801" s="1277"/>
      <c r="D801" s="1278"/>
      <c r="E801" s="688"/>
      <c r="F801" s="615"/>
    </row>
    <row r="802" spans="1:6" ht="38.25">
      <c r="A802" s="689"/>
      <c r="B802" s="599" t="s">
        <v>3877</v>
      </c>
      <c r="C802" s="1277"/>
      <c r="D802" s="1278"/>
      <c r="E802" s="688"/>
      <c r="F802" s="615"/>
    </row>
    <row r="803" spans="1:6" ht="38.25">
      <c r="A803" s="689"/>
      <c r="B803" s="599" t="s">
        <v>3878</v>
      </c>
      <c r="C803" s="1277"/>
      <c r="D803" s="1278"/>
      <c r="E803" s="688"/>
      <c r="F803" s="615"/>
    </row>
    <row r="804" spans="1:6" ht="25.5">
      <c r="A804" s="689"/>
      <c r="B804" s="599" t="s">
        <v>3879</v>
      </c>
      <c r="C804" s="1277"/>
      <c r="D804" s="1278"/>
      <c r="E804" s="688"/>
      <c r="F804" s="615"/>
    </row>
    <row r="805" spans="1:6" ht="25.5">
      <c r="A805" s="689"/>
      <c r="B805" s="599" t="s">
        <v>3880</v>
      </c>
      <c r="C805" s="1277"/>
      <c r="D805" s="1278"/>
      <c r="E805" s="688"/>
      <c r="F805" s="615"/>
    </row>
    <row r="806" spans="1:6" ht="15.75" customHeight="1">
      <c r="A806" s="689"/>
      <c r="B806" s="599"/>
      <c r="C806" s="1277"/>
      <c r="D806" s="1278"/>
      <c r="E806" s="688"/>
      <c r="F806" s="615"/>
    </row>
    <row r="807" spans="1:6" ht="76.5" customHeight="1">
      <c r="A807" s="689"/>
      <c r="B807" s="599" t="s">
        <v>343</v>
      </c>
      <c r="C807" s="1277"/>
      <c r="D807" s="1278"/>
      <c r="E807" s="688"/>
      <c r="F807" s="615"/>
    </row>
    <row r="808" spans="1:6" ht="51">
      <c r="A808" s="689"/>
      <c r="B808" s="600" t="s">
        <v>344</v>
      </c>
      <c r="C808" s="1277"/>
      <c r="D808" s="1278"/>
      <c r="E808" s="688"/>
      <c r="F808" s="615"/>
    </row>
    <row r="809" spans="1:6" ht="25.5">
      <c r="A809" s="689"/>
      <c r="B809" s="600" t="s">
        <v>345</v>
      </c>
      <c r="C809" s="1277"/>
      <c r="D809" s="1278"/>
      <c r="E809" s="688"/>
      <c r="F809" s="615"/>
    </row>
    <row r="810" spans="1:6" ht="89.25">
      <c r="A810" s="689"/>
      <c r="B810" s="600" t="s">
        <v>346</v>
      </c>
      <c r="C810" s="1277"/>
      <c r="D810" s="1278"/>
      <c r="E810" s="688"/>
      <c r="F810" s="615"/>
    </row>
    <row r="811" spans="1:6">
      <c r="A811" s="689"/>
      <c r="B811" s="601"/>
      <c r="C811" s="1277"/>
      <c r="D811" s="1278"/>
      <c r="E811" s="688"/>
      <c r="F811" s="615"/>
    </row>
    <row r="812" spans="1:6" ht="51">
      <c r="A812" s="689"/>
      <c r="B812" s="601" t="s">
        <v>347</v>
      </c>
      <c r="C812" s="1277"/>
      <c r="D812" s="1278"/>
      <c r="E812" s="688"/>
      <c r="F812" s="615"/>
    </row>
    <row r="813" spans="1:6" ht="76.5">
      <c r="A813" s="689"/>
      <c r="B813" s="601" t="s">
        <v>348</v>
      </c>
      <c r="C813" s="1277"/>
      <c r="D813" s="1278"/>
      <c r="E813" s="688"/>
      <c r="F813" s="615"/>
    </row>
    <row r="814" spans="1:6" ht="25.5">
      <c r="A814" s="689"/>
      <c r="B814" s="601" t="s">
        <v>349</v>
      </c>
      <c r="C814" s="695"/>
      <c r="D814" s="716"/>
      <c r="E814" s="688"/>
      <c r="F814" s="615"/>
    </row>
    <row r="815" spans="1:6" ht="38.25">
      <c r="A815" s="689"/>
      <c r="B815" s="601" t="s">
        <v>3837</v>
      </c>
      <c r="C815" s="1277"/>
      <c r="D815" s="1278"/>
      <c r="E815" s="688"/>
      <c r="F815" s="615"/>
    </row>
    <row r="816" spans="1:6">
      <c r="A816" s="689"/>
      <c r="B816" s="601"/>
      <c r="C816" s="1277"/>
      <c r="D816" s="1278"/>
      <c r="E816" s="688"/>
      <c r="F816" s="615"/>
    </row>
    <row r="817" spans="1:6" ht="38.25">
      <c r="A817" s="689"/>
      <c r="B817" s="8" t="s">
        <v>3786</v>
      </c>
      <c r="C817" s="695"/>
      <c r="D817" s="716"/>
      <c r="E817" s="688"/>
      <c r="F817" s="615"/>
    </row>
    <row r="818" spans="1:6">
      <c r="A818" s="689"/>
      <c r="B818" s="8"/>
      <c r="C818" s="695"/>
      <c r="D818" s="716"/>
      <c r="E818" s="688"/>
      <c r="F818" s="615"/>
    </row>
    <row r="819" spans="1:6" ht="104.25" customHeight="1">
      <c r="A819" s="689" t="s">
        <v>204</v>
      </c>
      <c r="B819" s="694" t="s">
        <v>3838</v>
      </c>
      <c r="C819" s="695" t="s">
        <v>202</v>
      </c>
      <c r="D819" s="1249">
        <v>300</v>
      </c>
      <c r="E819" s="608"/>
      <c r="F819" s="618">
        <f>(D819*E819)</f>
        <v>0</v>
      </c>
    </row>
    <row r="820" spans="1:6">
      <c r="A820" s="689"/>
      <c r="B820" s="694"/>
      <c r="C820" s="695"/>
      <c r="D820" s="1249"/>
      <c r="E820" s="608"/>
      <c r="F820" s="708"/>
    </row>
    <row r="821" spans="1:6" ht="38.25">
      <c r="A821" s="689" t="s">
        <v>350</v>
      </c>
      <c r="B821" s="694" t="s">
        <v>3839</v>
      </c>
      <c r="C821" s="695" t="s">
        <v>202</v>
      </c>
      <c r="D821" s="1249">
        <v>400</v>
      </c>
      <c r="E821" s="608"/>
      <c r="F821" s="618">
        <f>(D821*E821)</f>
        <v>0</v>
      </c>
    </row>
    <row r="822" spans="1:6">
      <c r="A822" s="689"/>
      <c r="B822" s="694"/>
      <c r="C822" s="695"/>
      <c r="D822" s="1249"/>
      <c r="E822" s="608"/>
      <c r="F822" s="708"/>
    </row>
    <row r="823" spans="1:6" ht="114.75" customHeight="1">
      <c r="A823" s="689" t="s">
        <v>351</v>
      </c>
      <c r="B823" s="694" t="s">
        <v>747</v>
      </c>
      <c r="C823" s="695"/>
      <c r="D823" s="1249"/>
      <c r="E823" s="608"/>
      <c r="F823" s="618"/>
    </row>
    <row r="824" spans="1:6" ht="13.5" customHeight="1">
      <c r="A824" s="689"/>
      <c r="B824" s="713" t="s">
        <v>739</v>
      </c>
      <c r="C824" s="695" t="s">
        <v>202</v>
      </c>
      <c r="D824" s="1249">
        <v>560</v>
      </c>
      <c r="E824" s="608"/>
      <c r="F824" s="618">
        <f>(D824*E824)</f>
        <v>0</v>
      </c>
    </row>
    <row r="825" spans="1:6" ht="13.5" customHeight="1">
      <c r="A825" s="689"/>
      <c r="B825" s="713" t="s">
        <v>3840</v>
      </c>
      <c r="C825" s="695" t="s">
        <v>202</v>
      </c>
      <c r="D825" s="1249">
        <v>60</v>
      </c>
      <c r="E825" s="608"/>
      <c r="F825" s="618">
        <f>(D825*E825)</f>
        <v>0</v>
      </c>
    </row>
    <row r="826" spans="1:6">
      <c r="A826" s="689"/>
      <c r="B826" s="694"/>
      <c r="C826" s="695"/>
      <c r="D826" s="1249"/>
      <c r="E826" s="608"/>
      <c r="F826" s="708"/>
    </row>
    <row r="827" spans="1:6" ht="51">
      <c r="A827" s="689" t="s">
        <v>477</v>
      </c>
      <c r="B827" s="694" t="s">
        <v>478</v>
      </c>
      <c r="C827" s="695" t="s">
        <v>202</v>
      </c>
      <c r="D827" s="1249">
        <v>180</v>
      </c>
      <c r="E827" s="608"/>
      <c r="F827" s="618">
        <f>(D827*E827)</f>
        <v>0</v>
      </c>
    </row>
    <row r="828" spans="1:6">
      <c r="A828" s="689"/>
      <c r="B828" s="694"/>
      <c r="C828" s="695"/>
      <c r="D828" s="716"/>
      <c r="E828" s="608"/>
      <c r="F828" s="708"/>
    </row>
    <row r="829" spans="1:6" ht="63.75">
      <c r="A829" s="689" t="s">
        <v>479</v>
      </c>
      <c r="B829" s="694" t="s">
        <v>480</v>
      </c>
      <c r="C829" s="695" t="s">
        <v>202</v>
      </c>
      <c r="D829" s="1249">
        <v>12</v>
      </c>
      <c r="E829" s="608"/>
      <c r="F829" s="618">
        <f>(D829*E829)</f>
        <v>0</v>
      </c>
    </row>
    <row r="830" spans="1:6">
      <c r="A830" s="689"/>
      <c r="B830" s="694"/>
      <c r="C830" s="695"/>
      <c r="D830" s="1249"/>
      <c r="E830" s="608"/>
      <c r="F830" s="708"/>
    </row>
    <row r="831" spans="1:6" ht="89.25">
      <c r="A831" s="689" t="s">
        <v>481</v>
      </c>
      <c r="B831" s="694" t="s">
        <v>748</v>
      </c>
      <c r="C831" s="695" t="s">
        <v>202</v>
      </c>
      <c r="D831" s="1249">
        <v>60</v>
      </c>
      <c r="E831" s="608"/>
      <c r="F831" s="618">
        <f>(D831*E831)</f>
        <v>0</v>
      </c>
    </row>
    <row r="832" spans="1:6">
      <c r="A832" s="689"/>
      <c r="B832" s="694"/>
      <c r="C832" s="695"/>
      <c r="D832" s="1249"/>
      <c r="E832" s="608"/>
      <c r="F832" s="708"/>
    </row>
    <row r="833" spans="1:6" ht="63.75">
      <c r="A833" s="689" t="s">
        <v>482</v>
      </c>
      <c r="B833" s="694" t="s">
        <v>3841</v>
      </c>
      <c r="C833" s="695" t="s">
        <v>202</v>
      </c>
      <c r="D833" s="1249">
        <v>20</v>
      </c>
      <c r="E833" s="608"/>
      <c r="F833" s="618">
        <f>(D833*E833)</f>
        <v>0</v>
      </c>
    </row>
    <row r="834" spans="1:6">
      <c r="A834" s="689"/>
      <c r="B834" s="694"/>
      <c r="C834" s="695"/>
      <c r="D834" s="1249"/>
      <c r="E834" s="608"/>
      <c r="F834" s="708"/>
    </row>
    <row r="835" spans="1:6" ht="76.5">
      <c r="A835" s="689" t="s">
        <v>483</v>
      </c>
      <c r="B835" s="694" t="s">
        <v>749</v>
      </c>
      <c r="C835" s="695" t="s">
        <v>202</v>
      </c>
      <c r="D835" s="1249">
        <v>8</v>
      </c>
      <c r="E835" s="608"/>
      <c r="F835" s="618">
        <f>(D835*E835)</f>
        <v>0</v>
      </c>
    </row>
    <row r="836" spans="1:6">
      <c r="A836" s="689"/>
      <c r="B836" s="699"/>
      <c r="C836" s="695"/>
      <c r="D836" s="1279"/>
      <c r="E836" s="608"/>
      <c r="F836" s="708"/>
    </row>
    <row r="837" spans="1:6" ht="63" customHeight="1">
      <c r="A837" s="689" t="s">
        <v>484</v>
      </c>
      <c r="B837" s="699" t="s">
        <v>750</v>
      </c>
      <c r="C837" s="695" t="s">
        <v>202</v>
      </c>
      <c r="D837" s="1249">
        <v>2</v>
      </c>
      <c r="E837" s="608"/>
      <c r="F837" s="618">
        <f>(D837*E837)</f>
        <v>0</v>
      </c>
    </row>
    <row r="838" spans="1:6">
      <c r="A838" s="616"/>
      <c r="B838" s="699"/>
      <c r="C838" s="1280"/>
      <c r="D838" s="1279"/>
      <c r="E838" s="608"/>
      <c r="F838" s="708"/>
    </row>
    <row r="839" spans="1:6" ht="63.75">
      <c r="A839" s="689" t="s">
        <v>485</v>
      </c>
      <c r="B839" s="699" t="s">
        <v>772</v>
      </c>
      <c r="C839" s="695" t="s">
        <v>202</v>
      </c>
      <c r="D839" s="1249">
        <v>80</v>
      </c>
      <c r="E839" s="608"/>
      <c r="F839" s="618">
        <f>(D839*E839)</f>
        <v>0</v>
      </c>
    </row>
    <row r="840" spans="1:6">
      <c r="A840" s="689"/>
      <c r="B840" s="699"/>
      <c r="C840" s="695"/>
      <c r="D840" s="1249"/>
      <c r="E840" s="608"/>
      <c r="F840" s="708"/>
    </row>
    <row r="841" spans="1:6" ht="63.75">
      <c r="A841" s="689" t="s">
        <v>486</v>
      </c>
      <c r="B841" s="694" t="s">
        <v>751</v>
      </c>
      <c r="C841" s="695" t="s">
        <v>202</v>
      </c>
      <c r="D841" s="1249">
        <v>8</v>
      </c>
      <c r="E841" s="608"/>
      <c r="F841" s="618">
        <f>(D841*E841)</f>
        <v>0</v>
      </c>
    </row>
    <row r="842" spans="1:6">
      <c r="A842" s="689"/>
      <c r="B842" s="699"/>
      <c r="C842" s="695"/>
      <c r="D842" s="1249"/>
      <c r="E842" s="608"/>
      <c r="F842" s="708"/>
    </row>
    <row r="843" spans="1:6" ht="63.75">
      <c r="A843" s="689" t="s">
        <v>487</v>
      </c>
      <c r="B843" s="699" t="s">
        <v>3842</v>
      </c>
      <c r="C843" s="695" t="s">
        <v>202</v>
      </c>
      <c r="D843" s="1249">
        <v>106</v>
      </c>
      <c r="E843" s="608"/>
      <c r="F843" s="618">
        <f>(D843*E843)</f>
        <v>0</v>
      </c>
    </row>
    <row r="844" spans="1:6">
      <c r="A844" s="689"/>
      <c r="B844" s="699"/>
      <c r="C844" s="695"/>
      <c r="D844" s="1249"/>
      <c r="E844" s="608"/>
      <c r="F844" s="708"/>
    </row>
    <row r="845" spans="1:6" ht="78.75" customHeight="1">
      <c r="A845" s="689" t="s">
        <v>488</v>
      </c>
      <c r="B845" s="700" t="s">
        <v>3843</v>
      </c>
      <c r="C845" s="695" t="s">
        <v>202</v>
      </c>
      <c r="D845" s="1249">
        <v>50</v>
      </c>
      <c r="E845" s="608"/>
      <c r="F845" s="618">
        <f>(D845*E845)</f>
        <v>0</v>
      </c>
    </row>
    <row r="846" spans="1:6" ht="15" customHeight="1">
      <c r="A846" s="689"/>
      <c r="B846" s="699"/>
      <c r="C846" s="695"/>
      <c r="D846" s="1249"/>
      <c r="E846" s="608"/>
      <c r="F846" s="618"/>
    </row>
    <row r="847" spans="1:6">
      <c r="A847" s="689"/>
      <c r="B847" s="699"/>
      <c r="C847" s="695"/>
      <c r="D847" s="1249"/>
      <c r="E847" s="608"/>
      <c r="F847" s="708"/>
    </row>
    <row r="848" spans="1:6" ht="38.25">
      <c r="A848" s="689" t="s">
        <v>489</v>
      </c>
      <c r="B848" s="694" t="s">
        <v>752</v>
      </c>
      <c r="C848" s="695" t="s">
        <v>202</v>
      </c>
      <c r="D848" s="1249">
        <v>20</v>
      </c>
      <c r="E848" s="608"/>
      <c r="F848" s="618">
        <f>(D848*E848)</f>
        <v>0</v>
      </c>
    </row>
    <row r="849" spans="1:6">
      <c r="A849" s="689"/>
      <c r="B849" s="699"/>
      <c r="C849" s="695"/>
      <c r="D849" s="1249"/>
      <c r="E849" s="608"/>
      <c r="F849" s="708"/>
    </row>
    <row r="850" spans="1:6" ht="69" customHeight="1">
      <c r="A850" s="689" t="s">
        <v>490</v>
      </c>
      <c r="B850" s="699" t="s">
        <v>753</v>
      </c>
      <c r="C850" s="695" t="s">
        <v>202</v>
      </c>
      <c r="D850" s="1249">
        <v>40</v>
      </c>
      <c r="E850" s="608"/>
      <c r="F850" s="618">
        <f>(D850*E850)</f>
        <v>0</v>
      </c>
    </row>
    <row r="851" spans="1:6">
      <c r="A851" s="689"/>
      <c r="B851" s="699"/>
      <c r="C851" s="695"/>
      <c r="D851" s="1249"/>
      <c r="E851" s="608"/>
      <c r="F851" s="708"/>
    </row>
    <row r="852" spans="1:6" ht="76.5" customHeight="1">
      <c r="A852" s="689" t="s">
        <v>491</v>
      </c>
      <c r="B852" s="694" t="s">
        <v>3844</v>
      </c>
      <c r="C852" s="695"/>
      <c r="D852" s="1249"/>
      <c r="E852" s="608"/>
      <c r="F852" s="708"/>
    </row>
    <row r="853" spans="1:6" ht="76.5" customHeight="1">
      <c r="A853" s="689"/>
      <c r="B853" s="694" t="s">
        <v>492</v>
      </c>
      <c r="C853" s="695"/>
      <c r="D853" s="1249"/>
      <c r="E853" s="608"/>
      <c r="F853" s="708"/>
    </row>
    <row r="854" spans="1:6">
      <c r="A854" s="689"/>
      <c r="B854" s="694" t="s">
        <v>493</v>
      </c>
      <c r="C854" s="695" t="s">
        <v>202</v>
      </c>
      <c r="D854" s="1249">
        <v>70</v>
      </c>
      <c r="E854" s="608"/>
      <c r="F854" s="618">
        <f>(D854*E854)</f>
        <v>0</v>
      </c>
    </row>
    <row r="855" spans="1:6">
      <c r="A855" s="689"/>
      <c r="B855" s="694" t="s">
        <v>494</v>
      </c>
      <c r="C855" s="695" t="s">
        <v>136</v>
      </c>
      <c r="D855" s="1249">
        <v>20</v>
      </c>
      <c r="E855" s="608"/>
      <c r="F855" s="618">
        <f>(D855*E855)</f>
        <v>0</v>
      </c>
    </row>
    <row r="856" spans="1:6">
      <c r="A856" s="689"/>
      <c r="B856" s="694"/>
      <c r="C856" s="695"/>
      <c r="D856" s="1249"/>
      <c r="E856" s="608"/>
      <c r="F856" s="708"/>
    </row>
    <row r="857" spans="1:6" ht="51">
      <c r="A857" s="689" t="s">
        <v>495</v>
      </c>
      <c r="B857" s="694" t="s">
        <v>3845</v>
      </c>
      <c r="C857" s="695" t="s">
        <v>202</v>
      </c>
      <c r="D857" s="1249">
        <v>50</v>
      </c>
      <c r="E857" s="608"/>
      <c r="F857" s="618">
        <f>(D857*E857)</f>
        <v>0</v>
      </c>
    </row>
    <row r="858" spans="1:6">
      <c r="A858" s="689"/>
      <c r="B858" s="699"/>
      <c r="C858" s="695"/>
      <c r="D858" s="1249"/>
      <c r="E858" s="608"/>
      <c r="F858" s="708"/>
    </row>
    <row r="859" spans="1:6" ht="51">
      <c r="A859" s="689" t="s">
        <v>496</v>
      </c>
      <c r="B859" s="699" t="s">
        <v>497</v>
      </c>
      <c r="C859" s="695" t="s">
        <v>202</v>
      </c>
      <c r="D859" s="1249">
        <v>50</v>
      </c>
      <c r="E859" s="608"/>
      <c r="F859" s="618">
        <f>(D859*E859)</f>
        <v>0</v>
      </c>
    </row>
    <row r="860" spans="1:6">
      <c r="A860" s="689"/>
      <c r="B860" s="699"/>
      <c r="C860" s="695"/>
      <c r="D860" s="1249"/>
      <c r="E860" s="608"/>
      <c r="F860" s="708"/>
    </row>
    <row r="861" spans="1:6" ht="38.25">
      <c r="A861" s="689" t="s">
        <v>498</v>
      </c>
      <c r="B861" s="699" t="s">
        <v>499</v>
      </c>
      <c r="C861" s="695" t="s">
        <v>202</v>
      </c>
      <c r="D861" s="1249">
        <v>10</v>
      </c>
      <c r="E861" s="608"/>
      <c r="F861" s="618">
        <f>(D861*E861)</f>
        <v>0</v>
      </c>
    </row>
    <row r="862" spans="1:6">
      <c r="A862" s="689"/>
      <c r="B862" s="699"/>
      <c r="C862" s="695"/>
      <c r="D862" s="1249"/>
      <c r="E862" s="608"/>
      <c r="F862" s="708"/>
    </row>
    <row r="863" spans="1:6" ht="38.25">
      <c r="A863" s="689" t="s">
        <v>500</v>
      </c>
      <c r="B863" s="699" t="s">
        <v>501</v>
      </c>
      <c r="C863" s="695" t="s">
        <v>202</v>
      </c>
      <c r="D863" s="1249">
        <v>5</v>
      </c>
      <c r="E863" s="608"/>
      <c r="F863" s="618">
        <f>(D863*E863)</f>
        <v>0</v>
      </c>
    </row>
    <row r="864" spans="1:6">
      <c r="A864" s="689"/>
      <c r="B864" s="699"/>
      <c r="C864" s="695"/>
      <c r="D864" s="1249"/>
      <c r="E864" s="608"/>
      <c r="F864" s="708"/>
    </row>
    <row r="865" spans="1:6" ht="51">
      <c r="A865" s="689" t="s">
        <v>502</v>
      </c>
      <c r="B865" s="699" t="s">
        <v>754</v>
      </c>
      <c r="C865" s="695" t="s">
        <v>202</v>
      </c>
      <c r="D865" s="1249">
        <v>8</v>
      </c>
      <c r="E865" s="608"/>
      <c r="F865" s="618">
        <f>(D865*E865)</f>
        <v>0</v>
      </c>
    </row>
    <row r="866" spans="1:6">
      <c r="A866" s="689"/>
      <c r="B866" s="699"/>
      <c r="C866" s="695"/>
      <c r="D866" s="1249"/>
      <c r="E866" s="608"/>
      <c r="F866" s="708"/>
    </row>
    <row r="867" spans="1:6" ht="127.5">
      <c r="A867" s="689" t="s">
        <v>503</v>
      </c>
      <c r="B867" s="694" t="s">
        <v>769</v>
      </c>
      <c r="C867" s="695" t="s">
        <v>202</v>
      </c>
      <c r="D867" s="1249">
        <v>40</v>
      </c>
      <c r="E867" s="608"/>
      <c r="F867" s="618">
        <f>(D867*E867)</f>
        <v>0</v>
      </c>
    </row>
    <row r="868" spans="1:6">
      <c r="A868" s="689"/>
      <c r="B868" s="694"/>
      <c r="C868" s="695"/>
      <c r="D868" s="1249"/>
      <c r="E868" s="608"/>
      <c r="F868" s="708"/>
    </row>
    <row r="869" spans="1:6" ht="76.5">
      <c r="A869" s="689" t="s">
        <v>504</v>
      </c>
      <c r="B869" s="700" t="s">
        <v>770</v>
      </c>
      <c r="C869" s="695"/>
      <c r="D869" s="1249"/>
      <c r="E869" s="608"/>
      <c r="F869" s="708"/>
    </row>
    <row r="870" spans="1:6" ht="94.5" customHeight="1">
      <c r="A870" s="689"/>
      <c r="B870" s="700" t="s">
        <v>3881</v>
      </c>
      <c r="C870" s="695" t="s">
        <v>202</v>
      </c>
      <c r="D870" s="1249">
        <v>1080</v>
      </c>
      <c r="E870" s="608"/>
      <c r="F870" s="618">
        <f>(D870*E870)</f>
        <v>0</v>
      </c>
    </row>
    <row r="871" spans="1:6">
      <c r="A871" s="689"/>
      <c r="B871" s="694"/>
      <c r="C871" s="695"/>
      <c r="D871" s="1249"/>
      <c r="E871" s="608"/>
      <c r="F871" s="708"/>
    </row>
    <row r="872" spans="1:6" ht="76.5">
      <c r="A872" s="689" t="s">
        <v>505</v>
      </c>
      <c r="B872" s="694" t="s">
        <v>3846</v>
      </c>
      <c r="C872" s="695"/>
      <c r="D872" s="1249"/>
      <c r="E872" s="608"/>
      <c r="F872" s="708"/>
    </row>
    <row r="873" spans="1:6" ht="40.5" customHeight="1">
      <c r="A873" s="689"/>
      <c r="B873" s="694" t="s">
        <v>3847</v>
      </c>
      <c r="C873" s="695" t="s">
        <v>202</v>
      </c>
      <c r="D873" s="1249">
        <v>840</v>
      </c>
      <c r="E873" s="608"/>
      <c r="F873" s="618">
        <f>(D873*E873)</f>
        <v>0</v>
      </c>
    </row>
    <row r="874" spans="1:6">
      <c r="A874" s="689"/>
      <c r="B874" s="694"/>
      <c r="C874" s="695"/>
      <c r="D874" s="1249"/>
      <c r="E874" s="608"/>
      <c r="F874" s="708"/>
    </row>
    <row r="875" spans="1:6" ht="165.75">
      <c r="A875" s="689" t="s">
        <v>506</v>
      </c>
      <c r="B875" s="694" t="s">
        <v>771</v>
      </c>
      <c r="C875" s="695" t="s">
        <v>202</v>
      </c>
      <c r="D875" s="1249">
        <v>9</v>
      </c>
      <c r="E875" s="608"/>
      <c r="F875" s="618">
        <f>(D875*E875)</f>
        <v>0</v>
      </c>
    </row>
    <row r="876" spans="1:6">
      <c r="A876" s="689"/>
      <c r="B876" s="699"/>
      <c r="C876" s="695"/>
      <c r="D876" s="1249"/>
      <c r="E876" s="608"/>
      <c r="F876" s="708"/>
    </row>
    <row r="877" spans="1:6" ht="128.25" customHeight="1">
      <c r="A877" s="689" t="s">
        <v>209</v>
      </c>
      <c r="B877" s="700" t="s">
        <v>4081</v>
      </c>
      <c r="C877" s="695" t="s">
        <v>202</v>
      </c>
      <c r="D877" s="1249">
        <v>30</v>
      </c>
      <c r="E877" s="608"/>
      <c r="F877" s="618">
        <f>(D877*E877)</f>
        <v>0</v>
      </c>
    </row>
    <row r="878" spans="1:6">
      <c r="A878" s="689"/>
      <c r="B878" s="699"/>
      <c r="C878" s="695"/>
      <c r="D878" s="1249"/>
      <c r="E878" s="608"/>
      <c r="F878" s="708"/>
    </row>
    <row r="879" spans="1:6" ht="112.5" customHeight="1">
      <c r="A879" s="689" t="s">
        <v>210</v>
      </c>
      <c r="B879" s="694" t="s">
        <v>3848</v>
      </c>
      <c r="C879" s="695" t="s">
        <v>202</v>
      </c>
      <c r="D879" s="1249">
        <v>2</v>
      </c>
      <c r="E879" s="608"/>
      <c r="F879" s="618">
        <f>(D879*E879)</f>
        <v>0</v>
      </c>
    </row>
    <row r="880" spans="1:6">
      <c r="A880" s="689"/>
      <c r="B880" s="694"/>
      <c r="C880" s="695"/>
      <c r="D880" s="1249"/>
      <c r="E880" s="608"/>
      <c r="F880" s="708"/>
    </row>
    <row r="881" spans="1:6" ht="102">
      <c r="A881" s="689" t="s">
        <v>211</v>
      </c>
      <c r="B881" s="694" t="s">
        <v>213</v>
      </c>
      <c r="C881" s="695" t="s">
        <v>202</v>
      </c>
      <c r="D881" s="1249">
        <v>2</v>
      </c>
      <c r="E881" s="608"/>
      <c r="F881" s="618">
        <f>(D881*E881)</f>
        <v>0</v>
      </c>
    </row>
    <row r="882" spans="1:6">
      <c r="A882" s="616"/>
      <c r="B882" s="694"/>
      <c r="C882" s="695"/>
      <c r="D882" s="1249"/>
      <c r="E882" s="608"/>
      <c r="F882" s="708"/>
    </row>
    <row r="883" spans="1:6" ht="108.75" customHeight="1">
      <c r="A883" s="689" t="s">
        <v>212</v>
      </c>
      <c r="B883" s="694" t="s">
        <v>213</v>
      </c>
      <c r="C883" s="695" t="s">
        <v>202</v>
      </c>
      <c r="D883" s="1249">
        <v>2</v>
      </c>
      <c r="E883" s="608"/>
      <c r="F883" s="618">
        <f>(D883*E883)</f>
        <v>0</v>
      </c>
    </row>
    <row r="884" spans="1:6">
      <c r="A884" s="689"/>
      <c r="B884" s="694"/>
      <c r="C884" s="695"/>
      <c r="D884" s="1249"/>
      <c r="E884" s="608"/>
      <c r="F884" s="708"/>
    </row>
    <row r="885" spans="1:6" ht="102">
      <c r="A885" s="689" t="s">
        <v>214</v>
      </c>
      <c r="B885" s="694" t="s">
        <v>755</v>
      </c>
      <c r="C885" s="695"/>
      <c r="D885" s="1249"/>
      <c r="E885" s="608"/>
      <c r="F885" s="708"/>
    </row>
    <row r="886" spans="1:6" ht="25.5">
      <c r="A886" s="689"/>
      <c r="B886" s="694" t="s">
        <v>215</v>
      </c>
      <c r="C886" s="695"/>
      <c r="D886" s="1249"/>
      <c r="E886" s="608"/>
      <c r="F886" s="708"/>
    </row>
    <row r="887" spans="1:6" ht="38.25">
      <c r="A887" s="689"/>
      <c r="B887" s="700" t="s">
        <v>3882</v>
      </c>
      <c r="C887" s="695" t="s">
        <v>202</v>
      </c>
      <c r="D887" s="1249">
        <v>50</v>
      </c>
      <c r="E887" s="608"/>
      <c r="F887" s="618">
        <f>(D887*E887)</f>
        <v>0</v>
      </c>
    </row>
    <row r="888" spans="1:6">
      <c r="A888" s="689"/>
      <c r="B888" s="694"/>
      <c r="C888" s="695"/>
      <c r="D888" s="1249"/>
      <c r="E888" s="608"/>
      <c r="F888" s="708"/>
    </row>
    <row r="889" spans="1:6" ht="75.75" customHeight="1">
      <c r="A889" s="689" t="s">
        <v>216</v>
      </c>
      <c r="B889" s="694" t="s">
        <v>756</v>
      </c>
      <c r="C889" s="695"/>
      <c r="D889" s="1249"/>
      <c r="E889" s="608"/>
      <c r="F889" s="708"/>
    </row>
    <row r="890" spans="1:6" ht="38.25">
      <c r="A890" s="689"/>
      <c r="B890" s="694" t="s">
        <v>3883</v>
      </c>
      <c r="C890" s="695" t="s">
        <v>202</v>
      </c>
      <c r="D890" s="1249">
        <v>50</v>
      </c>
      <c r="E890" s="608"/>
      <c r="F890" s="618">
        <f>(D890*E890)</f>
        <v>0</v>
      </c>
    </row>
    <row r="891" spans="1:6">
      <c r="A891" s="689"/>
      <c r="B891" s="694"/>
      <c r="C891" s="695"/>
      <c r="D891" s="1249"/>
      <c r="E891" s="608"/>
      <c r="F891" s="708"/>
    </row>
    <row r="892" spans="1:6" ht="51">
      <c r="A892" s="689" t="s">
        <v>217</v>
      </c>
      <c r="B892" s="694" t="s">
        <v>757</v>
      </c>
      <c r="C892" s="695" t="s">
        <v>202</v>
      </c>
      <c r="D892" s="1249">
        <v>10</v>
      </c>
      <c r="E892" s="608"/>
      <c r="F892" s="618">
        <f>(D892*E892)</f>
        <v>0</v>
      </c>
    </row>
    <row r="893" spans="1:6">
      <c r="A893" s="689"/>
      <c r="B893" s="694"/>
      <c r="C893" s="695"/>
      <c r="D893" s="1249"/>
      <c r="E893" s="608"/>
      <c r="F893" s="708"/>
    </row>
    <row r="894" spans="1:6" ht="63.75">
      <c r="A894" s="689" t="s">
        <v>218</v>
      </c>
      <c r="B894" s="694" t="s">
        <v>758</v>
      </c>
      <c r="C894" s="695" t="s">
        <v>202</v>
      </c>
      <c r="D894" s="1249">
        <v>400</v>
      </c>
      <c r="E894" s="608"/>
      <c r="F894" s="618">
        <f>(D894*E894)</f>
        <v>0</v>
      </c>
    </row>
    <row r="895" spans="1:6">
      <c r="A895" s="689"/>
      <c r="B895" s="694"/>
      <c r="C895" s="695"/>
      <c r="D895" s="1249"/>
      <c r="E895" s="608"/>
      <c r="F895" s="708"/>
    </row>
    <row r="896" spans="1:6" ht="63.75">
      <c r="A896" s="689" t="s">
        <v>219</v>
      </c>
      <c r="B896" s="694" t="s">
        <v>759</v>
      </c>
      <c r="C896" s="695" t="s">
        <v>202</v>
      </c>
      <c r="D896" s="1249">
        <v>200</v>
      </c>
      <c r="E896" s="608"/>
      <c r="F896" s="618">
        <f>(D896*E896)</f>
        <v>0</v>
      </c>
    </row>
    <row r="897" spans="1:6">
      <c r="A897" s="689"/>
      <c r="B897" s="694"/>
      <c r="C897" s="695"/>
      <c r="D897" s="1249"/>
      <c r="E897" s="608"/>
      <c r="F897" s="708"/>
    </row>
    <row r="898" spans="1:6" ht="63.75">
      <c r="A898" s="689" t="s">
        <v>220</v>
      </c>
      <c r="B898" s="694" t="s">
        <v>760</v>
      </c>
      <c r="C898" s="695" t="s">
        <v>202</v>
      </c>
      <c r="D898" s="1249">
        <v>600</v>
      </c>
      <c r="E898" s="608"/>
      <c r="F898" s="618">
        <f>(D898*E898)</f>
        <v>0</v>
      </c>
    </row>
    <row r="899" spans="1:6">
      <c r="A899" s="689"/>
      <c r="B899" s="699"/>
      <c r="C899" s="695"/>
      <c r="D899" s="1249"/>
      <c r="E899" s="608"/>
      <c r="F899" s="708"/>
    </row>
    <row r="900" spans="1:6" ht="38.25" customHeight="1">
      <c r="A900" s="689" t="s">
        <v>221</v>
      </c>
      <c r="B900" s="699" t="s">
        <v>3830</v>
      </c>
      <c r="C900" s="695" t="s">
        <v>202</v>
      </c>
      <c r="D900" s="1249">
        <v>30</v>
      </c>
      <c r="E900" s="608"/>
      <c r="F900" s="618">
        <f>(D900*E900)</f>
        <v>0</v>
      </c>
    </row>
    <row r="901" spans="1:6">
      <c r="A901" s="689"/>
      <c r="B901" s="699"/>
      <c r="C901" s="695"/>
      <c r="D901" s="1249"/>
      <c r="E901" s="608"/>
      <c r="F901" s="708"/>
    </row>
    <row r="902" spans="1:6" ht="38.25">
      <c r="A902" s="689" t="s">
        <v>222</v>
      </c>
      <c r="B902" s="699" t="s">
        <v>3831</v>
      </c>
      <c r="C902" s="695" t="s">
        <v>202</v>
      </c>
      <c r="D902" s="1249">
        <v>1000</v>
      </c>
      <c r="E902" s="608"/>
      <c r="F902" s="618">
        <f>(D902*E902)</f>
        <v>0</v>
      </c>
    </row>
    <row r="903" spans="1:6">
      <c r="A903" s="689"/>
      <c r="B903" s="699"/>
      <c r="C903" s="695"/>
      <c r="D903" s="1249"/>
      <c r="E903" s="16"/>
      <c r="F903" s="17"/>
    </row>
    <row r="904" spans="1:6" ht="53.25" customHeight="1">
      <c r="A904" s="689" t="s">
        <v>223</v>
      </c>
      <c r="B904" s="700" t="s">
        <v>761</v>
      </c>
      <c r="C904" s="695" t="s">
        <v>202</v>
      </c>
      <c r="D904" s="1249">
        <v>30</v>
      </c>
      <c r="E904" s="608"/>
      <c r="F904" s="618">
        <f>(D904*E904)</f>
        <v>0</v>
      </c>
    </row>
    <row r="905" spans="1:6">
      <c r="A905" s="689"/>
      <c r="B905" s="699"/>
      <c r="C905" s="695"/>
      <c r="D905" s="1249"/>
      <c r="E905" s="608"/>
      <c r="F905" s="708"/>
    </row>
    <row r="906" spans="1:6" ht="94.5" customHeight="1">
      <c r="A906" s="689" t="s">
        <v>224</v>
      </c>
      <c r="B906" s="700" t="s">
        <v>3834</v>
      </c>
      <c r="C906" s="695" t="s">
        <v>202</v>
      </c>
      <c r="D906" s="1249">
        <v>35</v>
      </c>
      <c r="E906" s="608"/>
      <c r="F906" s="618">
        <f>(D906*E906)</f>
        <v>0</v>
      </c>
    </row>
    <row r="907" spans="1:6">
      <c r="A907" s="689"/>
      <c r="B907" s="699"/>
      <c r="C907" s="695"/>
      <c r="D907" s="1249"/>
      <c r="E907" s="608"/>
      <c r="F907" s="708"/>
    </row>
    <row r="908" spans="1:6" ht="89.25">
      <c r="A908" s="689" t="s">
        <v>225</v>
      </c>
      <c r="B908" s="700" t="s">
        <v>3835</v>
      </c>
      <c r="C908" s="695" t="s">
        <v>202</v>
      </c>
      <c r="D908" s="1249">
        <v>15</v>
      </c>
      <c r="E908" s="608"/>
      <c r="F908" s="618">
        <f>(D908*E908)</f>
        <v>0</v>
      </c>
    </row>
    <row r="909" spans="1:6">
      <c r="A909" s="689"/>
      <c r="B909" s="699"/>
      <c r="C909" s="695"/>
      <c r="D909" s="1249"/>
      <c r="E909" s="608"/>
      <c r="F909" s="708"/>
    </row>
    <row r="910" spans="1:6" s="69" customFormat="1">
      <c r="A910" s="689" t="s">
        <v>226</v>
      </c>
      <c r="B910" s="694" t="s">
        <v>3832</v>
      </c>
      <c r="C910" s="1257"/>
      <c r="D910" s="1281"/>
      <c r="E910" s="68"/>
      <c r="F910" s="87"/>
    </row>
    <row r="911" spans="1:6" s="69" customFormat="1" ht="157.5" customHeight="1">
      <c r="A911" s="689"/>
      <c r="B911" s="694" t="s">
        <v>4418</v>
      </c>
      <c r="C911" s="1257"/>
      <c r="D911" s="1281"/>
      <c r="E911" s="68"/>
      <c r="F911" s="87"/>
    </row>
    <row r="912" spans="1:6" s="69" customFormat="1" ht="12" customHeight="1">
      <c r="A912" s="689"/>
      <c r="B912" s="1298"/>
      <c r="C912" s="1257"/>
      <c r="D912" s="1281"/>
      <c r="E912" s="68"/>
      <c r="F912" s="87"/>
    </row>
    <row r="913" spans="1:6" s="69" customFormat="1" ht="259.5" customHeight="1">
      <c r="A913" s="689"/>
      <c r="B913" s="694" t="s">
        <v>794</v>
      </c>
      <c r="C913" s="1270" t="s">
        <v>208</v>
      </c>
      <c r="D913" s="1271">
        <v>800</v>
      </c>
      <c r="E913" s="714"/>
      <c r="F913" s="618">
        <f>(D913*E913)</f>
        <v>0</v>
      </c>
    </row>
    <row r="914" spans="1:6">
      <c r="A914" s="689"/>
      <c r="B914" s="694"/>
      <c r="C914" s="695"/>
      <c r="D914" s="1249"/>
      <c r="E914" s="608"/>
      <c r="F914" s="708"/>
    </row>
    <row r="915" spans="1:6" s="69" customFormat="1" ht="25.5">
      <c r="A915" s="689" t="s">
        <v>84</v>
      </c>
      <c r="B915" s="694" t="s">
        <v>3833</v>
      </c>
      <c r="C915" s="695"/>
      <c r="D915" s="1249"/>
      <c r="E915" s="608"/>
      <c r="F915" s="708"/>
    </row>
    <row r="916" spans="1:6" s="69" customFormat="1" ht="127.5">
      <c r="A916" s="689"/>
      <c r="B916" s="694" t="s">
        <v>795</v>
      </c>
      <c r="C916" s="1270"/>
      <c r="D916" s="1271"/>
      <c r="E916" s="714"/>
      <c r="F916" s="715"/>
    </row>
    <row r="917" spans="1:6" s="69" customFormat="1">
      <c r="A917" s="67"/>
      <c r="B917" s="694"/>
      <c r="C917" s="1270" t="s">
        <v>202</v>
      </c>
      <c r="D917" s="1271">
        <v>48</v>
      </c>
      <c r="E917" s="714"/>
      <c r="F917" s="618">
        <f>(D917*E917)</f>
        <v>0</v>
      </c>
    </row>
    <row r="918" spans="1:6">
      <c r="A918" s="689"/>
      <c r="B918" s="694"/>
      <c r="C918" s="695"/>
      <c r="D918" s="1249"/>
      <c r="E918" s="608"/>
      <c r="F918" s="708"/>
    </row>
    <row r="919" spans="1:6" s="69" customFormat="1" ht="154.5" customHeight="1">
      <c r="A919" s="67"/>
      <c r="B919" s="694" t="s">
        <v>796</v>
      </c>
      <c r="C919" s="1270"/>
      <c r="D919" s="1271"/>
      <c r="E919" s="714"/>
      <c r="F919" s="715"/>
    </row>
    <row r="920" spans="1:6" s="69" customFormat="1">
      <c r="A920" s="67"/>
      <c r="B920" s="88"/>
      <c r="C920" s="1270" t="s">
        <v>202</v>
      </c>
      <c r="D920" s="1271">
        <v>10</v>
      </c>
      <c r="E920" s="714"/>
      <c r="F920" s="618">
        <f>(D920*E920)</f>
        <v>0</v>
      </c>
    </row>
    <row r="921" spans="1:6">
      <c r="A921" s="689"/>
      <c r="B921" s="694"/>
      <c r="C921" s="695"/>
      <c r="D921" s="1249"/>
      <c r="E921" s="608"/>
      <c r="F921" s="708"/>
    </row>
    <row r="922" spans="1:6" ht="51">
      <c r="A922" s="689" t="s">
        <v>85</v>
      </c>
      <c r="B922" s="694" t="s">
        <v>762</v>
      </c>
      <c r="C922" s="695" t="s">
        <v>202</v>
      </c>
      <c r="D922" s="1249">
        <v>7</v>
      </c>
      <c r="E922" s="608"/>
      <c r="F922" s="618">
        <f>(D922*E922)</f>
        <v>0</v>
      </c>
    </row>
    <row r="923" spans="1:6">
      <c r="A923" s="689"/>
      <c r="B923" s="694"/>
      <c r="C923" s="695"/>
      <c r="D923" s="1249"/>
      <c r="E923" s="608"/>
      <c r="F923" s="708"/>
    </row>
    <row r="924" spans="1:6" ht="63.75">
      <c r="A924" s="689" t="s">
        <v>86</v>
      </c>
      <c r="B924" s="694" t="s">
        <v>763</v>
      </c>
      <c r="C924" s="695" t="s">
        <v>202</v>
      </c>
      <c r="D924" s="1249">
        <v>5</v>
      </c>
      <c r="E924" s="608"/>
      <c r="F924" s="618">
        <f>(D924*E924)</f>
        <v>0</v>
      </c>
    </row>
    <row r="925" spans="1:6">
      <c r="A925" s="689"/>
      <c r="B925" s="699"/>
      <c r="C925" s="695"/>
      <c r="D925" s="1249"/>
      <c r="E925" s="608"/>
      <c r="F925" s="708"/>
    </row>
    <row r="926" spans="1:6" ht="63.75">
      <c r="A926" s="689" t="s">
        <v>87</v>
      </c>
      <c r="B926" s="694" t="s">
        <v>764</v>
      </c>
      <c r="C926" s="695" t="s">
        <v>202</v>
      </c>
      <c r="D926" s="1249">
        <v>3</v>
      </c>
      <c r="E926" s="608"/>
      <c r="F926" s="618">
        <f>(D926*E926)</f>
        <v>0</v>
      </c>
    </row>
    <row r="927" spans="1:6">
      <c r="A927" s="689"/>
      <c r="B927" s="694"/>
      <c r="C927" s="695"/>
      <c r="D927" s="1249"/>
      <c r="E927" s="608"/>
      <c r="F927" s="708"/>
    </row>
    <row r="928" spans="1:6" ht="76.5">
      <c r="A928" s="689" t="s">
        <v>88</v>
      </c>
      <c r="B928" s="694" t="s">
        <v>765</v>
      </c>
      <c r="C928" s="695"/>
      <c r="D928" s="1249"/>
      <c r="E928" s="608"/>
      <c r="F928" s="708"/>
    </row>
    <row r="929" spans="1:6" ht="63.75" customHeight="1">
      <c r="A929" s="689"/>
      <c r="B929" s="694" t="s">
        <v>3117</v>
      </c>
      <c r="C929" s="695" t="s">
        <v>202</v>
      </c>
      <c r="D929" s="1249">
        <v>15</v>
      </c>
      <c r="E929" s="608"/>
      <c r="F929" s="618">
        <f>(D929*E929)</f>
        <v>0</v>
      </c>
    </row>
    <row r="930" spans="1:6">
      <c r="A930" s="689"/>
      <c r="B930" s="694"/>
      <c r="C930" s="711"/>
      <c r="D930" s="711"/>
      <c r="E930" s="712"/>
      <c r="F930" s="712"/>
    </row>
    <row r="931" spans="1:6" ht="76.5">
      <c r="A931" s="689" t="s">
        <v>89</v>
      </c>
      <c r="B931" s="694" t="s">
        <v>766</v>
      </c>
      <c r="C931" s="695" t="s">
        <v>202</v>
      </c>
      <c r="D931" s="1249">
        <v>1</v>
      </c>
      <c r="E931" s="608"/>
      <c r="F931" s="618">
        <f>(D931*E931)</f>
        <v>0</v>
      </c>
    </row>
    <row r="932" spans="1:6">
      <c r="A932" s="689"/>
      <c r="B932" s="694"/>
      <c r="C932" s="695"/>
      <c r="D932" s="1249"/>
      <c r="E932" s="608"/>
      <c r="F932" s="696"/>
    </row>
    <row r="933" spans="1:6" ht="51">
      <c r="A933" s="689" t="s">
        <v>90</v>
      </c>
      <c r="B933" s="694" t="s">
        <v>767</v>
      </c>
      <c r="C933" s="695" t="s">
        <v>202</v>
      </c>
      <c r="D933" s="1249">
        <v>10</v>
      </c>
      <c r="E933" s="608"/>
      <c r="F933" s="618">
        <f>(D933*E933)</f>
        <v>0</v>
      </c>
    </row>
    <row r="934" spans="1:6">
      <c r="A934" s="689"/>
      <c r="B934" s="699"/>
      <c r="C934" s="695"/>
      <c r="D934" s="1249"/>
      <c r="E934" s="608"/>
      <c r="F934" s="696"/>
    </row>
    <row r="935" spans="1:6" ht="74.25" customHeight="1">
      <c r="A935" s="689" t="s">
        <v>268</v>
      </c>
      <c r="B935" s="694" t="s">
        <v>740</v>
      </c>
      <c r="C935" s="695" t="s">
        <v>202</v>
      </c>
      <c r="D935" s="1249">
        <v>2.5</v>
      </c>
      <c r="E935" s="608"/>
      <c r="F935" s="618">
        <f>(D935*E935)</f>
        <v>0</v>
      </c>
    </row>
    <row r="936" spans="1:6">
      <c r="A936" s="689"/>
      <c r="B936" s="694"/>
      <c r="C936" s="695"/>
      <c r="D936" s="1249"/>
      <c r="E936" s="608"/>
      <c r="F936" s="696"/>
    </row>
    <row r="937" spans="1:6" ht="67.5" customHeight="1">
      <c r="A937" s="689" t="s">
        <v>269</v>
      </c>
      <c r="B937" s="694" t="s">
        <v>406</v>
      </c>
      <c r="C937" s="695"/>
      <c r="D937" s="1249"/>
      <c r="E937" s="608"/>
      <c r="F937" s="696"/>
    </row>
    <row r="938" spans="1:6" ht="38.25">
      <c r="A938" s="689"/>
      <c r="B938" s="694" t="s">
        <v>407</v>
      </c>
      <c r="C938" s="695"/>
      <c r="D938" s="1249"/>
      <c r="E938" s="16"/>
      <c r="F938" s="696"/>
    </row>
    <row r="939" spans="1:6" ht="38.25">
      <c r="A939" s="689"/>
      <c r="B939" s="694" t="s">
        <v>408</v>
      </c>
      <c r="C939" s="695"/>
      <c r="D939" s="1249"/>
      <c r="E939" s="608"/>
      <c r="F939" s="696"/>
    </row>
    <row r="940" spans="1:6">
      <c r="A940" s="689"/>
      <c r="B940" s="694" t="s">
        <v>409</v>
      </c>
      <c r="C940" s="695" t="s">
        <v>136</v>
      </c>
      <c r="D940" s="1249">
        <v>2</v>
      </c>
      <c r="E940" s="608"/>
      <c r="F940" s="618">
        <f>(D940*E940)</f>
        <v>0</v>
      </c>
    </row>
    <row r="941" spans="1:6">
      <c r="A941" s="689"/>
      <c r="B941" s="694" t="s">
        <v>410</v>
      </c>
      <c r="C941" s="695" t="s">
        <v>136</v>
      </c>
      <c r="D941" s="1249">
        <v>2</v>
      </c>
      <c r="E941" s="608"/>
      <c r="F941" s="618">
        <f>(D941*E941)</f>
        <v>0</v>
      </c>
    </row>
    <row r="942" spans="1:6">
      <c r="A942" s="689"/>
      <c r="B942" s="694"/>
      <c r="C942" s="695"/>
      <c r="D942" s="1249"/>
      <c r="E942" s="608"/>
      <c r="F942" s="696"/>
    </row>
    <row r="943" spans="1:6" ht="51">
      <c r="A943" s="689" t="s">
        <v>405</v>
      </c>
      <c r="B943" s="694" t="s">
        <v>768</v>
      </c>
      <c r="C943" s="695" t="s">
        <v>136</v>
      </c>
      <c r="D943" s="1249">
        <v>30</v>
      </c>
      <c r="E943" s="608"/>
      <c r="F943" s="618">
        <f>(D943*E943)</f>
        <v>0</v>
      </c>
    </row>
    <row r="944" spans="1:6">
      <c r="A944" s="689"/>
      <c r="B944" s="694"/>
      <c r="C944" s="695"/>
      <c r="D944" s="1249"/>
      <c r="E944" s="608"/>
      <c r="F944" s="618"/>
    </row>
    <row r="945" spans="1:6" ht="63.75">
      <c r="A945" s="689" t="s">
        <v>799</v>
      </c>
      <c r="B945" s="694" t="s">
        <v>3836</v>
      </c>
      <c r="C945" s="695"/>
      <c r="D945" s="1249"/>
      <c r="E945" s="608"/>
      <c r="F945" s="618"/>
    </row>
    <row r="946" spans="1:6">
      <c r="A946" s="689"/>
      <c r="B946" s="694" t="s">
        <v>745</v>
      </c>
      <c r="C946" s="695" t="s">
        <v>202</v>
      </c>
      <c r="D946" s="1249">
        <v>5</v>
      </c>
      <c r="E946" s="608"/>
      <c r="F946" s="618">
        <f>(D946*E946)</f>
        <v>0</v>
      </c>
    </row>
    <row r="947" spans="1:6">
      <c r="A947" s="689"/>
      <c r="B947" s="694"/>
      <c r="C947" s="695"/>
      <c r="D947" s="1249"/>
      <c r="E947" s="608"/>
      <c r="F947" s="618"/>
    </row>
    <row r="948" spans="1:6">
      <c r="A948" s="53" t="s">
        <v>154</v>
      </c>
      <c r="B948" s="50" t="s">
        <v>411</v>
      </c>
      <c r="C948" s="1253"/>
      <c r="D948" s="1239" t="s">
        <v>194</v>
      </c>
      <c r="E948" s="36"/>
      <c r="F948" s="710">
        <f>SUM(F819:F946)</f>
        <v>0</v>
      </c>
    </row>
    <row r="949" spans="1:6">
      <c r="A949" s="33"/>
      <c r="B949" s="25"/>
      <c r="C949" s="1254"/>
      <c r="D949" s="1248"/>
      <c r="E949" s="5"/>
      <c r="F949" s="708"/>
    </row>
    <row r="950" spans="1:6">
      <c r="A950" s="33"/>
      <c r="B950" s="25"/>
      <c r="C950" s="1254"/>
      <c r="D950" s="1248"/>
      <c r="E950" s="5"/>
      <c r="F950" s="708"/>
    </row>
    <row r="951" spans="1:6">
      <c r="A951" s="33"/>
      <c r="B951" s="25"/>
      <c r="C951" s="1254"/>
      <c r="D951" s="1248"/>
      <c r="E951" s="5"/>
      <c r="F951" s="708"/>
    </row>
    <row r="952" spans="1:6">
      <c r="A952" s="32" t="s">
        <v>155</v>
      </c>
      <c r="B952" s="10" t="s">
        <v>281</v>
      </c>
      <c r="C952" s="1246"/>
      <c r="D952" s="1245"/>
      <c r="E952" s="14"/>
      <c r="F952" s="688"/>
    </row>
    <row r="953" spans="1:6">
      <c r="A953" s="32"/>
      <c r="B953" s="10"/>
      <c r="C953" s="1246"/>
      <c r="D953" s="1245"/>
      <c r="E953" s="14"/>
      <c r="F953" s="688"/>
    </row>
    <row r="954" spans="1:6">
      <c r="A954" s="689"/>
      <c r="B954" s="601" t="s">
        <v>328</v>
      </c>
      <c r="C954" s="695"/>
      <c r="D954" s="716"/>
      <c r="E954" s="688"/>
      <c r="F954" s="688"/>
    </row>
    <row r="955" spans="1:6" ht="53.25" customHeight="1">
      <c r="A955" s="689"/>
      <c r="B955" s="76" t="s">
        <v>746</v>
      </c>
      <c r="C955" s="1277"/>
      <c r="D955" s="1278"/>
      <c r="E955" s="688"/>
      <c r="F955" s="688"/>
    </row>
    <row r="956" spans="1:6" ht="38.25">
      <c r="A956" s="689"/>
      <c r="B956" s="601" t="s">
        <v>3884</v>
      </c>
      <c r="C956" s="1277"/>
      <c r="D956" s="1278"/>
      <c r="E956" s="688"/>
      <c r="F956" s="688"/>
    </row>
    <row r="957" spans="1:6" ht="51">
      <c r="A957" s="689"/>
      <c r="B957" s="601" t="s">
        <v>3885</v>
      </c>
      <c r="C957" s="1277"/>
      <c r="D957" s="1278"/>
      <c r="E957" s="688"/>
      <c r="F957" s="688"/>
    </row>
    <row r="958" spans="1:6" ht="63.75">
      <c r="A958" s="689"/>
      <c r="B958" s="601" t="s">
        <v>3886</v>
      </c>
      <c r="C958" s="1277"/>
      <c r="D958" s="1278"/>
      <c r="E958" s="688"/>
      <c r="F958" s="688"/>
    </row>
    <row r="959" spans="1:6">
      <c r="A959" s="689"/>
      <c r="B959" s="601"/>
      <c r="C959" s="1277"/>
      <c r="D959" s="1278"/>
      <c r="E959" s="688"/>
      <c r="F959" s="688"/>
    </row>
    <row r="960" spans="1:6" ht="89.25">
      <c r="A960" s="689"/>
      <c r="B960" s="1178" t="s">
        <v>412</v>
      </c>
      <c r="C960" s="1277"/>
      <c r="D960" s="1278"/>
      <c r="E960" s="688"/>
      <c r="F960" s="688"/>
    </row>
    <row r="961" spans="1:6" ht="38.25">
      <c r="A961" s="689"/>
      <c r="B961" s="601" t="s">
        <v>413</v>
      </c>
      <c r="C961" s="1277"/>
      <c r="D961" s="1278"/>
      <c r="E961" s="688"/>
      <c r="F961" s="688"/>
    </row>
    <row r="962" spans="1:6" ht="38.25">
      <c r="A962" s="689"/>
      <c r="B962" s="8" t="s">
        <v>3788</v>
      </c>
      <c r="C962" s="695"/>
      <c r="D962" s="716"/>
      <c r="E962" s="688"/>
      <c r="F962" s="688"/>
    </row>
    <row r="963" spans="1:6">
      <c r="A963" s="689"/>
      <c r="B963" s="8"/>
      <c r="C963" s="695"/>
      <c r="D963" s="716"/>
      <c r="E963" s="688"/>
      <c r="F963" s="688"/>
    </row>
    <row r="964" spans="1:6" ht="80.25" customHeight="1">
      <c r="A964" s="689" t="s">
        <v>206</v>
      </c>
      <c r="B964" s="699" t="s">
        <v>3118</v>
      </c>
      <c r="C964" s="695"/>
      <c r="D964" s="716"/>
      <c r="E964" s="688"/>
      <c r="F964" s="688"/>
    </row>
    <row r="965" spans="1:6" ht="51">
      <c r="A965" s="689" t="s">
        <v>414</v>
      </c>
      <c r="B965" s="690" t="s">
        <v>415</v>
      </c>
      <c r="C965" s="695"/>
      <c r="D965" s="716"/>
      <c r="E965" s="608"/>
      <c r="F965" s="608"/>
    </row>
    <row r="966" spans="1:6">
      <c r="A966" s="689"/>
      <c r="B966" s="690" t="s">
        <v>416</v>
      </c>
      <c r="C966" s="695"/>
      <c r="D966" s="716"/>
      <c r="E966" s="608"/>
      <c r="F966" s="618"/>
    </row>
    <row r="967" spans="1:6">
      <c r="A967" s="689"/>
      <c r="B967" s="690" t="s">
        <v>417</v>
      </c>
      <c r="C967" s="695" t="s">
        <v>418</v>
      </c>
      <c r="D967" s="716">
        <v>460952</v>
      </c>
      <c r="E967" s="608"/>
      <c r="F967" s="618">
        <f>(D967*E967)</f>
        <v>0</v>
      </c>
    </row>
    <row r="968" spans="1:6">
      <c r="A968" s="689"/>
      <c r="B968" s="690" t="s">
        <v>419</v>
      </c>
      <c r="C968" s="695" t="s">
        <v>418</v>
      </c>
      <c r="D968" s="716">
        <v>320538</v>
      </c>
      <c r="E968" s="608"/>
      <c r="F968" s="618">
        <f>(D968*E968)</f>
        <v>0</v>
      </c>
    </row>
    <row r="969" spans="1:6">
      <c r="A969" s="53" t="s">
        <v>155</v>
      </c>
      <c r="B969" s="50" t="s">
        <v>420</v>
      </c>
      <c r="C969" s="1238"/>
      <c r="D969" s="1239" t="s">
        <v>194</v>
      </c>
      <c r="E969" s="707"/>
      <c r="F969" s="710">
        <f>SUM(F967:F968)</f>
        <v>0</v>
      </c>
    </row>
    <row r="970" spans="1:6">
      <c r="A970" s="33"/>
      <c r="B970" s="25"/>
      <c r="C970" s="1247"/>
      <c r="D970" s="1248"/>
      <c r="E970" s="615"/>
      <c r="F970" s="708"/>
    </row>
    <row r="971" spans="1:6">
      <c r="A971" s="33"/>
      <c r="B971" s="25"/>
      <c r="C971" s="1247"/>
      <c r="D971" s="1248"/>
      <c r="E971" s="615"/>
      <c r="F971" s="708"/>
    </row>
    <row r="972" spans="1:6">
      <c r="A972" s="32" t="s">
        <v>156</v>
      </c>
      <c r="B972" s="601" t="s">
        <v>421</v>
      </c>
      <c r="C972" s="695"/>
      <c r="D972" s="716"/>
      <c r="E972" s="608"/>
      <c r="F972" s="608"/>
    </row>
    <row r="973" spans="1:6" ht="38.25">
      <c r="A973" s="32"/>
      <c r="B973" s="8" t="s">
        <v>3788</v>
      </c>
      <c r="C973" s="695"/>
      <c r="D973" s="716"/>
      <c r="E973" s="608"/>
      <c r="F973" s="608"/>
    </row>
    <row r="974" spans="1:6">
      <c r="A974" s="32"/>
      <c r="B974" s="8"/>
      <c r="C974" s="695"/>
      <c r="D974" s="716"/>
      <c r="E974" s="608"/>
      <c r="F974" s="608"/>
    </row>
    <row r="975" spans="1:6" ht="51">
      <c r="A975" s="689" t="s">
        <v>138</v>
      </c>
      <c r="B975" s="694" t="s">
        <v>422</v>
      </c>
      <c r="C975" s="695"/>
      <c r="D975" s="716"/>
      <c r="E975" s="608"/>
      <c r="F975" s="608"/>
    </row>
    <row r="976" spans="1:6" ht="38.25">
      <c r="A976" s="32"/>
      <c r="B976" s="694" t="s">
        <v>423</v>
      </c>
      <c r="C976" s="695"/>
      <c r="D976" s="716"/>
      <c r="E976" s="608"/>
      <c r="F976" s="608"/>
    </row>
    <row r="977" spans="1:6" ht="25.5">
      <c r="A977" s="32"/>
      <c r="B977" s="694" t="s">
        <v>424</v>
      </c>
      <c r="C977" s="695"/>
      <c r="D977" s="716"/>
      <c r="E977" s="608"/>
      <c r="F977" s="608"/>
    </row>
    <row r="978" spans="1:6" ht="25.5">
      <c r="A978" s="32"/>
      <c r="B978" s="694" t="s">
        <v>425</v>
      </c>
      <c r="C978" s="695" t="s">
        <v>208</v>
      </c>
      <c r="D978" s="716">
        <v>510</v>
      </c>
      <c r="E978" s="608"/>
      <c r="F978" s="618">
        <f>(D978*E978)</f>
        <v>0</v>
      </c>
    </row>
    <row r="979" spans="1:6">
      <c r="A979" s="32"/>
      <c r="B979" s="694"/>
      <c r="C979" s="695"/>
      <c r="D979" s="716"/>
      <c r="E979" s="608"/>
      <c r="F979" s="696"/>
    </row>
    <row r="980" spans="1:6" ht="51">
      <c r="A980" s="689" t="s">
        <v>139</v>
      </c>
      <c r="B980" s="694" t="s">
        <v>426</v>
      </c>
      <c r="C980" s="695"/>
      <c r="D980" s="716"/>
      <c r="E980" s="608"/>
      <c r="F980" s="696"/>
    </row>
    <row r="981" spans="1:6" ht="38.25">
      <c r="A981" s="32"/>
      <c r="B981" s="694" t="s">
        <v>423</v>
      </c>
      <c r="C981" s="695"/>
      <c r="D981" s="716"/>
      <c r="E981" s="608"/>
      <c r="F981" s="696"/>
    </row>
    <row r="982" spans="1:6" ht="93" customHeight="1">
      <c r="A982" s="32"/>
      <c r="B982" s="694" t="s">
        <v>427</v>
      </c>
      <c r="C982" s="695" t="s">
        <v>208</v>
      </c>
      <c r="D982" s="716">
        <v>1400</v>
      </c>
      <c r="E982" s="608"/>
      <c r="F982" s="618">
        <f>(D982*E982)</f>
        <v>0</v>
      </c>
    </row>
    <row r="983" spans="1:6">
      <c r="A983" s="32"/>
      <c r="B983" s="694"/>
      <c r="C983" s="695"/>
      <c r="D983" s="716"/>
      <c r="E983" s="608"/>
      <c r="F983" s="696"/>
    </row>
    <row r="984" spans="1:6" ht="51">
      <c r="A984" s="689" t="s">
        <v>140</v>
      </c>
      <c r="B984" s="694" t="s">
        <v>428</v>
      </c>
      <c r="C984" s="695"/>
      <c r="D984" s="716"/>
      <c r="E984" s="608"/>
      <c r="F984" s="696"/>
    </row>
    <row r="985" spans="1:6" ht="38.25">
      <c r="A985" s="32"/>
      <c r="B985" s="694" t="s">
        <v>423</v>
      </c>
      <c r="C985" s="695"/>
      <c r="D985" s="716"/>
      <c r="E985" s="608"/>
      <c r="F985" s="696"/>
    </row>
    <row r="986" spans="1:6" ht="25.5">
      <c r="A986" s="32"/>
      <c r="B986" s="694" t="s">
        <v>424</v>
      </c>
      <c r="C986" s="695"/>
      <c r="D986" s="716"/>
      <c r="E986" s="608"/>
      <c r="F986" s="696"/>
    </row>
    <row r="987" spans="1:6" ht="25.5">
      <c r="A987" s="32"/>
      <c r="B987" s="694" t="s">
        <v>429</v>
      </c>
      <c r="C987" s="695" t="s">
        <v>208</v>
      </c>
      <c r="D987" s="716">
        <v>200</v>
      </c>
      <c r="E987" s="608"/>
      <c r="F987" s="618">
        <f>(D987*E987)</f>
        <v>0</v>
      </c>
    </row>
    <row r="988" spans="1:6">
      <c r="A988" s="32"/>
      <c r="B988" s="694"/>
      <c r="C988" s="695"/>
      <c r="D988" s="716"/>
      <c r="E988" s="608"/>
      <c r="F988" s="618"/>
    </row>
    <row r="989" spans="1:6">
      <c r="A989" s="32"/>
      <c r="B989" s="694"/>
      <c r="C989" s="695"/>
      <c r="D989" s="716"/>
      <c r="E989" s="608"/>
      <c r="F989" s="696"/>
    </row>
    <row r="990" spans="1:6" ht="51">
      <c r="A990" s="689" t="s">
        <v>141</v>
      </c>
      <c r="B990" s="694" t="s">
        <v>741</v>
      </c>
      <c r="C990" s="695"/>
      <c r="D990" s="716"/>
      <c r="E990" s="608"/>
      <c r="F990" s="696"/>
    </row>
    <row r="991" spans="1:6" ht="51">
      <c r="A991" s="689"/>
      <c r="B991" s="694" t="s">
        <v>430</v>
      </c>
      <c r="C991" s="695"/>
      <c r="D991" s="716"/>
      <c r="E991" s="608"/>
      <c r="F991" s="696"/>
    </row>
    <row r="992" spans="1:6" ht="38.25">
      <c r="A992" s="32"/>
      <c r="B992" s="694" t="s">
        <v>431</v>
      </c>
      <c r="C992" s="695"/>
      <c r="D992" s="716"/>
      <c r="E992" s="608"/>
      <c r="F992" s="696"/>
    </row>
    <row r="993" spans="1:6" ht="51">
      <c r="A993" s="32"/>
      <c r="B993" s="694" t="s">
        <v>432</v>
      </c>
      <c r="C993" s="695"/>
      <c r="D993" s="716"/>
      <c r="E993" s="608"/>
      <c r="F993" s="708"/>
    </row>
    <row r="994" spans="1:6" ht="25.5">
      <c r="A994" s="32"/>
      <c r="B994" s="694" t="s">
        <v>433</v>
      </c>
      <c r="C994" s="695"/>
      <c r="D994" s="716"/>
      <c r="E994" s="608"/>
      <c r="F994" s="708"/>
    </row>
    <row r="995" spans="1:6" ht="76.5">
      <c r="A995" s="32"/>
      <c r="B995" s="694" t="s">
        <v>434</v>
      </c>
      <c r="C995" s="695" t="s">
        <v>208</v>
      </c>
      <c r="D995" s="716">
        <v>13400</v>
      </c>
      <c r="E995" s="608"/>
      <c r="F995" s="618">
        <f>(D995*E995)</f>
        <v>0</v>
      </c>
    </row>
    <row r="996" spans="1:6">
      <c r="A996" s="32"/>
      <c r="B996" s="694"/>
      <c r="C996" s="695"/>
      <c r="D996" s="716"/>
      <c r="E996" s="608"/>
      <c r="F996" s="708"/>
    </row>
    <row r="997" spans="1:6" ht="63.75">
      <c r="A997" s="689" t="s">
        <v>142</v>
      </c>
      <c r="B997" s="694" t="s">
        <v>435</v>
      </c>
      <c r="C997" s="695"/>
      <c r="D997" s="716"/>
      <c r="E997" s="608"/>
      <c r="F997" s="708"/>
    </row>
    <row r="998" spans="1:6" ht="38.25">
      <c r="A998" s="32"/>
      <c r="B998" s="694" t="s">
        <v>423</v>
      </c>
      <c r="C998" s="695"/>
      <c r="D998" s="716"/>
      <c r="E998" s="608"/>
      <c r="F998" s="708"/>
    </row>
    <row r="999" spans="1:6" ht="25.5">
      <c r="A999" s="32"/>
      <c r="B999" s="694" t="s">
        <v>424</v>
      </c>
      <c r="C999" s="695"/>
      <c r="D999" s="716"/>
      <c r="E999" s="608"/>
      <c r="F999" s="708"/>
    </row>
    <row r="1000" spans="1:6" ht="76.5" customHeight="1">
      <c r="A1000" s="32"/>
      <c r="B1000" s="694" t="s">
        <v>436</v>
      </c>
      <c r="C1000" s="695" t="s">
        <v>208</v>
      </c>
      <c r="D1000" s="716">
        <v>250</v>
      </c>
      <c r="E1000" s="608"/>
      <c r="F1000" s="618">
        <f>(D1000*E1000)</f>
        <v>0</v>
      </c>
    </row>
    <row r="1001" spans="1:6">
      <c r="A1001" s="32"/>
      <c r="B1001" s="694"/>
      <c r="C1001" s="711"/>
      <c r="D1001" s="711"/>
      <c r="E1001" s="712"/>
      <c r="F1001" s="712"/>
    </row>
    <row r="1002" spans="1:6" ht="64.5" customHeight="1">
      <c r="A1002" s="689" t="s">
        <v>143</v>
      </c>
      <c r="B1002" s="694" t="s">
        <v>546</v>
      </c>
      <c r="C1002" s="695"/>
      <c r="D1002" s="716"/>
      <c r="E1002" s="608"/>
      <c r="F1002" s="708"/>
    </row>
    <row r="1003" spans="1:6" ht="38.25">
      <c r="A1003" s="32"/>
      <c r="B1003" s="694" t="s">
        <v>423</v>
      </c>
      <c r="C1003" s="695"/>
      <c r="D1003" s="716"/>
      <c r="E1003" s="608"/>
      <c r="F1003" s="708"/>
    </row>
    <row r="1004" spans="1:6" ht="25.5">
      <c r="A1004" s="32"/>
      <c r="B1004" s="694" t="s">
        <v>424</v>
      </c>
      <c r="C1004" s="695"/>
      <c r="D1004" s="716"/>
      <c r="E1004" s="608"/>
      <c r="F1004" s="708"/>
    </row>
    <row r="1005" spans="1:6">
      <c r="A1005" s="32"/>
      <c r="B1005" s="694"/>
      <c r="C1005" s="695"/>
      <c r="D1005" s="716"/>
      <c r="E1005" s="608"/>
      <c r="F1005" s="708"/>
    </row>
    <row r="1006" spans="1:6" ht="76.5">
      <c r="A1006" s="32"/>
      <c r="B1006" s="694" t="s">
        <v>742</v>
      </c>
      <c r="C1006" s="695" t="s">
        <v>208</v>
      </c>
      <c r="D1006" s="716">
        <v>200</v>
      </c>
      <c r="E1006" s="608"/>
      <c r="F1006" s="618">
        <f>(D1006*E1006)</f>
        <v>0</v>
      </c>
    </row>
    <row r="1007" spans="1:6">
      <c r="A1007" s="32"/>
      <c r="B1007" s="699"/>
      <c r="C1007" s="695"/>
      <c r="D1007" s="716"/>
      <c r="E1007" s="608"/>
      <c r="F1007" s="708"/>
    </row>
    <row r="1008" spans="1:6" ht="51">
      <c r="A1008" s="689" t="s">
        <v>547</v>
      </c>
      <c r="B1008" s="694" t="s">
        <v>793</v>
      </c>
      <c r="C1008" s="695"/>
      <c r="D1008" s="716"/>
      <c r="E1008" s="608"/>
      <c r="F1008" s="708"/>
    </row>
    <row r="1009" spans="1:6" ht="38.25">
      <c r="A1009" s="32"/>
      <c r="B1009" s="694" t="s">
        <v>423</v>
      </c>
      <c r="C1009" s="695"/>
      <c r="D1009" s="716"/>
      <c r="E1009" s="608"/>
      <c r="F1009" s="708"/>
    </row>
    <row r="1010" spans="1:6" ht="25.5">
      <c r="A1010" s="32"/>
      <c r="B1010" s="694" t="s">
        <v>424</v>
      </c>
      <c r="C1010" s="695"/>
      <c r="D1010" s="716"/>
      <c r="E1010" s="608"/>
      <c r="F1010" s="708"/>
    </row>
    <row r="1011" spans="1:6" ht="51">
      <c r="A1011" s="32"/>
      <c r="B1011" s="694" t="s">
        <v>548</v>
      </c>
      <c r="C1011" s="695" t="s">
        <v>208</v>
      </c>
      <c r="D1011" s="716">
        <v>25</v>
      </c>
      <c r="E1011" s="608"/>
      <c r="F1011" s="618">
        <f>(D1011*E1011)</f>
        <v>0</v>
      </c>
    </row>
    <row r="1012" spans="1:6" ht="12.75" customHeight="1">
      <c r="A1012" s="32"/>
      <c r="B1012" s="694"/>
      <c r="C1012" s="695"/>
      <c r="D1012" s="716"/>
      <c r="E1012" s="608"/>
      <c r="F1012" s="618"/>
    </row>
    <row r="1013" spans="1:6" ht="51">
      <c r="A1013" s="689" t="s">
        <v>549</v>
      </c>
      <c r="B1013" s="699" t="s">
        <v>3119</v>
      </c>
      <c r="C1013" s="695"/>
      <c r="D1013" s="716"/>
      <c r="E1013" s="608"/>
      <c r="F1013" s="708"/>
    </row>
    <row r="1014" spans="1:6" ht="38.25">
      <c r="A1014" s="32"/>
      <c r="B1014" s="699" t="s">
        <v>423</v>
      </c>
      <c r="C1014" s="695"/>
      <c r="D1014" s="716"/>
      <c r="E1014" s="608"/>
      <c r="F1014" s="708"/>
    </row>
    <row r="1015" spans="1:6" ht="49.5" customHeight="1">
      <c r="A1015" s="32"/>
      <c r="B1015" s="699" t="s">
        <v>550</v>
      </c>
      <c r="C1015" s="695"/>
      <c r="D1015" s="716"/>
      <c r="E1015" s="608"/>
      <c r="F1015" s="708"/>
    </row>
    <row r="1016" spans="1:6" ht="51">
      <c r="A1016" s="32"/>
      <c r="B1016" s="699" t="s">
        <v>548</v>
      </c>
      <c r="C1016" s="695" t="s">
        <v>208</v>
      </c>
      <c r="D1016" s="716">
        <v>300</v>
      </c>
      <c r="E1016" s="608"/>
      <c r="F1016" s="618">
        <f>(D1016*E1016)</f>
        <v>0</v>
      </c>
    </row>
    <row r="1017" spans="1:6">
      <c r="A1017" s="32"/>
      <c r="B1017" s="699"/>
      <c r="C1017" s="695"/>
      <c r="D1017" s="716"/>
      <c r="E1017" s="608"/>
      <c r="F1017" s="708"/>
    </row>
    <row r="1018" spans="1:6" ht="74.25" customHeight="1">
      <c r="A1018" s="689" t="s">
        <v>551</v>
      </c>
      <c r="B1018" s="699" t="s">
        <v>552</v>
      </c>
      <c r="C1018" s="695"/>
      <c r="D1018" s="716"/>
      <c r="E1018" s="608"/>
      <c r="F1018" s="708"/>
    </row>
    <row r="1019" spans="1:6" ht="38.25">
      <c r="A1019" s="32"/>
      <c r="B1019" s="699" t="s">
        <v>423</v>
      </c>
      <c r="C1019" s="695"/>
      <c r="D1019" s="716"/>
      <c r="E1019" s="608"/>
      <c r="F1019" s="708"/>
    </row>
    <row r="1020" spans="1:6" ht="25.5">
      <c r="A1020" s="32"/>
      <c r="B1020" s="699" t="s">
        <v>424</v>
      </c>
      <c r="C1020" s="695"/>
      <c r="D1020" s="716"/>
      <c r="E1020" s="608"/>
      <c r="F1020" s="708"/>
    </row>
    <row r="1021" spans="1:6" ht="51">
      <c r="A1021" s="32"/>
      <c r="B1021" s="699" t="s">
        <v>548</v>
      </c>
      <c r="C1021" s="695" t="s">
        <v>208</v>
      </c>
      <c r="D1021" s="716">
        <v>800</v>
      </c>
      <c r="E1021" s="608"/>
      <c r="F1021" s="618">
        <f>(D1021*E1021)</f>
        <v>0</v>
      </c>
    </row>
    <row r="1022" spans="1:6">
      <c r="A1022" s="32"/>
      <c r="B1022" s="699"/>
      <c r="C1022" s="695"/>
      <c r="D1022" s="716"/>
      <c r="E1022" s="608"/>
      <c r="F1022" s="708"/>
    </row>
    <row r="1023" spans="1:6" ht="63.75">
      <c r="A1023" s="689" t="s">
        <v>553</v>
      </c>
      <c r="B1023" s="699" t="s">
        <v>554</v>
      </c>
      <c r="C1023" s="695"/>
      <c r="D1023" s="716"/>
      <c r="E1023" s="608"/>
      <c r="F1023" s="708"/>
    </row>
    <row r="1024" spans="1:6" ht="38.25">
      <c r="A1024" s="32"/>
      <c r="B1024" s="699" t="s">
        <v>555</v>
      </c>
      <c r="C1024" s="695"/>
      <c r="D1024" s="716"/>
      <c r="E1024" s="608"/>
      <c r="F1024" s="708"/>
    </row>
    <row r="1025" spans="1:6" ht="51" customHeight="1">
      <c r="A1025" s="32"/>
      <c r="B1025" s="699" t="s">
        <v>556</v>
      </c>
      <c r="C1025" s="695" t="s">
        <v>208</v>
      </c>
      <c r="D1025" s="716">
        <v>10</v>
      </c>
      <c r="E1025" s="608"/>
      <c r="F1025" s="618">
        <f>(D1025*E1025)</f>
        <v>0</v>
      </c>
    </row>
    <row r="1026" spans="1:6">
      <c r="A1026" s="32"/>
      <c r="B1026" s="699"/>
      <c r="C1026" s="695"/>
      <c r="D1026" s="716"/>
      <c r="E1026" s="608"/>
      <c r="F1026" s="708"/>
    </row>
    <row r="1027" spans="1:6" ht="51">
      <c r="A1027" s="689" t="s">
        <v>557</v>
      </c>
      <c r="B1027" s="694" t="s">
        <v>558</v>
      </c>
      <c r="C1027" s="695"/>
      <c r="D1027" s="716"/>
      <c r="E1027" s="608"/>
      <c r="F1027" s="708"/>
    </row>
    <row r="1028" spans="1:6" ht="25.5">
      <c r="A1028" s="32"/>
      <c r="B1028" s="694" t="s">
        <v>559</v>
      </c>
      <c r="C1028" s="695"/>
      <c r="D1028" s="716"/>
      <c r="E1028" s="608"/>
      <c r="F1028" s="708"/>
    </row>
    <row r="1029" spans="1:6" ht="38.25">
      <c r="A1029" s="32"/>
      <c r="B1029" s="694" t="s">
        <v>423</v>
      </c>
      <c r="C1029" s="695"/>
      <c r="D1029" s="716"/>
      <c r="E1029" s="608"/>
      <c r="F1029" s="708"/>
    </row>
    <row r="1030" spans="1:6" ht="25.5">
      <c r="A1030" s="32"/>
      <c r="B1030" s="694" t="s">
        <v>424</v>
      </c>
      <c r="C1030" s="695"/>
      <c r="D1030" s="716"/>
      <c r="E1030" s="608"/>
      <c r="F1030" s="708"/>
    </row>
    <row r="1031" spans="1:6" ht="51">
      <c r="A1031" s="32"/>
      <c r="B1031" s="694" t="s">
        <v>556</v>
      </c>
      <c r="C1031" s="695" t="s">
        <v>208</v>
      </c>
      <c r="D1031" s="716">
        <v>3237</v>
      </c>
      <c r="E1031" s="608"/>
      <c r="F1031" s="618">
        <f>(D1031*E1031)</f>
        <v>0</v>
      </c>
    </row>
    <row r="1032" spans="1:6">
      <c r="A1032" s="32"/>
      <c r="B1032" s="699"/>
      <c r="C1032" s="695"/>
      <c r="D1032" s="716"/>
      <c r="E1032" s="608"/>
      <c r="F1032" s="708"/>
    </row>
    <row r="1033" spans="1:6" ht="51">
      <c r="A1033" s="689" t="s">
        <v>560</v>
      </c>
      <c r="B1033" s="694" t="s">
        <v>561</v>
      </c>
      <c r="C1033" s="695"/>
      <c r="D1033" s="716"/>
      <c r="E1033" s="608"/>
      <c r="F1033" s="708"/>
    </row>
    <row r="1034" spans="1:6">
      <c r="A1034" s="32"/>
      <c r="B1034" s="694" t="s">
        <v>562</v>
      </c>
      <c r="C1034" s="695"/>
      <c r="D1034" s="716"/>
      <c r="E1034" s="608"/>
      <c r="F1034" s="708"/>
    </row>
    <row r="1035" spans="1:6" ht="51">
      <c r="A1035" s="32"/>
      <c r="B1035" s="694" t="s">
        <v>563</v>
      </c>
      <c r="C1035" s="695"/>
      <c r="D1035" s="716"/>
      <c r="E1035" s="608"/>
      <c r="F1035" s="708"/>
    </row>
    <row r="1036" spans="1:6" ht="25.5">
      <c r="A1036" s="32"/>
      <c r="B1036" s="694" t="s">
        <v>424</v>
      </c>
      <c r="C1036" s="695"/>
      <c r="D1036" s="716"/>
      <c r="E1036" s="608"/>
      <c r="F1036" s="708"/>
    </row>
    <row r="1037" spans="1:6" ht="76.5">
      <c r="A1037" s="32"/>
      <c r="B1037" s="694" t="s">
        <v>564</v>
      </c>
      <c r="C1037" s="695" t="s">
        <v>208</v>
      </c>
      <c r="D1037" s="716">
        <v>4500</v>
      </c>
      <c r="E1037" s="608"/>
      <c r="F1037" s="618">
        <f>(D1037*E1037)</f>
        <v>0</v>
      </c>
    </row>
    <row r="1038" spans="1:6">
      <c r="A1038" s="32"/>
      <c r="B1038" s="694"/>
      <c r="C1038" s="695"/>
      <c r="D1038" s="716"/>
      <c r="E1038" s="608"/>
      <c r="F1038" s="618"/>
    </row>
    <row r="1039" spans="1:6">
      <c r="A1039" s="32"/>
      <c r="B1039" s="694"/>
      <c r="C1039" s="695"/>
      <c r="D1039" s="716"/>
      <c r="E1039" s="608"/>
      <c r="F1039" s="708"/>
    </row>
    <row r="1040" spans="1:6" ht="51">
      <c r="A1040" s="689" t="s">
        <v>565</v>
      </c>
      <c r="B1040" s="694" t="s">
        <v>743</v>
      </c>
      <c r="C1040" s="695"/>
      <c r="D1040" s="716"/>
      <c r="E1040" s="608"/>
      <c r="F1040" s="708"/>
    </row>
    <row r="1041" spans="1:6" ht="25.5">
      <c r="A1041" s="32"/>
      <c r="B1041" s="694" t="s">
        <v>566</v>
      </c>
      <c r="C1041" s="695"/>
      <c r="D1041" s="716"/>
      <c r="E1041" s="608"/>
      <c r="F1041" s="708"/>
    </row>
    <row r="1042" spans="1:6" ht="51">
      <c r="A1042" s="32"/>
      <c r="B1042" s="694" t="s">
        <v>567</v>
      </c>
      <c r="C1042" s="695"/>
      <c r="D1042" s="716"/>
      <c r="E1042" s="608"/>
      <c r="F1042" s="708"/>
    </row>
    <row r="1043" spans="1:6" ht="25.5">
      <c r="A1043" s="32"/>
      <c r="B1043" s="694" t="s">
        <v>424</v>
      </c>
      <c r="C1043" s="695"/>
      <c r="D1043" s="716"/>
      <c r="E1043" s="608"/>
      <c r="F1043" s="708"/>
    </row>
    <row r="1044" spans="1:6" ht="51">
      <c r="A1044" s="32"/>
      <c r="B1044" s="694" t="s">
        <v>556</v>
      </c>
      <c r="C1044" s="695" t="s">
        <v>208</v>
      </c>
      <c r="D1044" s="716">
        <v>1500</v>
      </c>
      <c r="E1044" s="608"/>
      <c r="F1044" s="618">
        <f>(D1044*E1044)</f>
        <v>0</v>
      </c>
    </row>
    <row r="1045" spans="1:6">
      <c r="A1045" s="32"/>
      <c r="B1045" s="694"/>
      <c r="C1045" s="695"/>
      <c r="D1045" s="716"/>
      <c r="E1045" s="608"/>
      <c r="F1045" s="708"/>
    </row>
    <row r="1046" spans="1:6" ht="51">
      <c r="A1046" s="689" t="s">
        <v>568</v>
      </c>
      <c r="B1046" s="694" t="s">
        <v>569</v>
      </c>
      <c r="C1046" s="695"/>
      <c r="D1046" s="716"/>
      <c r="E1046" s="608"/>
      <c r="F1046" s="708"/>
    </row>
    <row r="1047" spans="1:6" ht="51">
      <c r="A1047" s="32"/>
      <c r="B1047" s="694" t="s">
        <v>570</v>
      </c>
      <c r="C1047" s="695" t="s">
        <v>208</v>
      </c>
      <c r="D1047" s="716">
        <v>300</v>
      </c>
      <c r="E1047" s="608"/>
      <c r="F1047" s="618">
        <f>(D1047*E1047)</f>
        <v>0</v>
      </c>
    </row>
    <row r="1048" spans="1:6">
      <c r="A1048" s="32"/>
      <c r="B1048" s="694"/>
      <c r="C1048" s="695"/>
      <c r="D1048" s="716"/>
      <c r="E1048" s="608"/>
      <c r="F1048" s="708"/>
    </row>
    <row r="1049" spans="1:6" ht="51">
      <c r="A1049" s="689" t="s">
        <v>571</v>
      </c>
      <c r="B1049" s="694" t="s">
        <v>572</v>
      </c>
      <c r="C1049" s="695"/>
      <c r="D1049" s="716"/>
      <c r="E1049" s="608"/>
      <c r="F1049" s="708"/>
    </row>
    <row r="1050" spans="1:6" ht="51">
      <c r="A1050" s="32"/>
      <c r="B1050" s="694" t="s">
        <v>570</v>
      </c>
      <c r="C1050" s="695" t="s">
        <v>208</v>
      </c>
      <c r="D1050" s="716">
        <v>33</v>
      </c>
      <c r="E1050" s="608"/>
      <c r="F1050" s="618">
        <f>(D1050*E1050)</f>
        <v>0</v>
      </c>
    </row>
    <row r="1051" spans="1:6">
      <c r="A1051" s="32"/>
      <c r="B1051" s="699"/>
      <c r="C1051" s="695"/>
      <c r="D1051" s="716"/>
      <c r="E1051" s="608"/>
      <c r="F1051" s="708"/>
    </row>
    <row r="1052" spans="1:6" ht="63" customHeight="1">
      <c r="A1052" s="689" t="s">
        <v>573</v>
      </c>
      <c r="B1052" s="694" t="s">
        <v>574</v>
      </c>
      <c r="C1052" s="695"/>
      <c r="D1052" s="716"/>
      <c r="E1052" s="608"/>
      <c r="F1052" s="708"/>
    </row>
    <row r="1053" spans="1:6" ht="51">
      <c r="A1053" s="32"/>
      <c r="B1053" s="694" t="s">
        <v>570</v>
      </c>
      <c r="C1053" s="695" t="s">
        <v>208</v>
      </c>
      <c r="D1053" s="716">
        <v>30</v>
      </c>
      <c r="E1053" s="608"/>
      <c r="F1053" s="618">
        <f>(D1053*E1053)</f>
        <v>0</v>
      </c>
    </row>
    <row r="1054" spans="1:6">
      <c r="A1054" s="32"/>
      <c r="B1054" s="694"/>
      <c r="C1054" s="695"/>
      <c r="D1054" s="716"/>
      <c r="E1054" s="608"/>
      <c r="F1054" s="708"/>
    </row>
    <row r="1055" spans="1:6" ht="51">
      <c r="A1055" s="689" t="s">
        <v>575</v>
      </c>
      <c r="B1055" s="694" t="s">
        <v>576</v>
      </c>
      <c r="C1055" s="695"/>
      <c r="D1055" s="716"/>
      <c r="E1055" s="608"/>
      <c r="F1055" s="708"/>
    </row>
    <row r="1056" spans="1:6" ht="51">
      <c r="A1056" s="32"/>
      <c r="B1056" s="694" t="s">
        <v>570</v>
      </c>
      <c r="C1056" s="695" t="s">
        <v>208</v>
      </c>
      <c r="D1056" s="716">
        <v>500</v>
      </c>
      <c r="E1056" s="608"/>
      <c r="F1056" s="618">
        <f>(D1056*E1056)</f>
        <v>0</v>
      </c>
    </row>
    <row r="1057" spans="1:6">
      <c r="A1057" s="32"/>
      <c r="B1057" s="699"/>
      <c r="C1057" s="695"/>
      <c r="D1057" s="716"/>
      <c r="E1057" s="608"/>
      <c r="F1057" s="708"/>
    </row>
    <row r="1058" spans="1:6" ht="38.25">
      <c r="A1058" s="689" t="s">
        <v>577</v>
      </c>
      <c r="B1058" s="699" t="s">
        <v>578</v>
      </c>
      <c r="C1058" s="695"/>
      <c r="D1058" s="716"/>
      <c r="E1058" s="16"/>
      <c r="F1058" s="708"/>
    </row>
    <row r="1059" spans="1:6" ht="38.25">
      <c r="A1059" s="32"/>
      <c r="B1059" s="699" t="s">
        <v>3120</v>
      </c>
      <c r="C1059" s="695" t="s">
        <v>208</v>
      </c>
      <c r="D1059" s="716">
        <v>45</v>
      </c>
      <c r="E1059" s="608"/>
      <c r="F1059" s="618">
        <f>(D1059*E1059)</f>
        <v>0</v>
      </c>
    </row>
    <row r="1060" spans="1:6">
      <c r="A1060" s="32"/>
      <c r="B1060" s="699"/>
      <c r="C1060" s="695"/>
      <c r="D1060" s="716"/>
      <c r="E1060" s="608"/>
      <c r="F1060" s="708"/>
    </row>
    <row r="1061" spans="1:6" ht="38.25">
      <c r="A1061" s="689" t="s">
        <v>579</v>
      </c>
      <c r="B1061" s="699" t="s">
        <v>580</v>
      </c>
      <c r="C1061" s="695"/>
      <c r="D1061" s="716"/>
      <c r="E1061" s="608"/>
      <c r="F1061" s="708"/>
    </row>
    <row r="1062" spans="1:6" ht="38.25">
      <c r="A1062" s="32"/>
      <c r="B1062" s="699" t="s">
        <v>3120</v>
      </c>
      <c r="C1062" s="695" t="s">
        <v>208</v>
      </c>
      <c r="D1062" s="716">
        <v>40</v>
      </c>
      <c r="E1062" s="608"/>
      <c r="F1062" s="618">
        <f>(D1062*E1062)</f>
        <v>0</v>
      </c>
    </row>
    <row r="1063" spans="1:6">
      <c r="A1063" s="32"/>
      <c r="B1063" s="690"/>
      <c r="C1063" s="695"/>
      <c r="D1063" s="716"/>
      <c r="E1063" s="608"/>
      <c r="F1063" s="708"/>
    </row>
    <row r="1064" spans="1:6" ht="38.25">
      <c r="A1064" s="689" t="s">
        <v>581</v>
      </c>
      <c r="B1064" s="699" t="s">
        <v>582</v>
      </c>
      <c r="C1064" s="695"/>
      <c r="D1064" s="716"/>
      <c r="E1064" s="608"/>
      <c r="F1064" s="708"/>
    </row>
    <row r="1065" spans="1:6" ht="38.25">
      <c r="A1065" s="689"/>
      <c r="B1065" s="699" t="s">
        <v>3120</v>
      </c>
      <c r="C1065" s="695" t="s">
        <v>208</v>
      </c>
      <c r="D1065" s="717">
        <v>6</v>
      </c>
      <c r="E1065" s="608"/>
      <c r="F1065" s="618">
        <f>(D1065*E1065)</f>
        <v>0</v>
      </c>
    </row>
    <row r="1066" spans="1:6">
      <c r="A1066" s="32"/>
      <c r="B1066" s="699"/>
      <c r="C1066" s="695"/>
      <c r="D1066" s="716"/>
      <c r="E1066" s="608"/>
      <c r="F1066" s="708"/>
    </row>
    <row r="1067" spans="1:6" ht="63.75">
      <c r="A1067" s="689" t="s">
        <v>583</v>
      </c>
      <c r="B1067" s="699" t="s">
        <v>584</v>
      </c>
      <c r="C1067" s="695"/>
      <c r="D1067" s="716"/>
      <c r="E1067" s="608"/>
      <c r="F1067" s="708"/>
    </row>
    <row r="1068" spans="1:6" ht="25.5">
      <c r="A1068" s="689"/>
      <c r="B1068" s="699" t="s">
        <v>424</v>
      </c>
      <c r="C1068" s="695"/>
      <c r="D1068" s="716"/>
      <c r="E1068" s="608"/>
      <c r="F1068" s="708"/>
    </row>
    <row r="1069" spans="1:6" ht="75" customHeight="1">
      <c r="A1069" s="689"/>
      <c r="B1069" s="699" t="s">
        <v>742</v>
      </c>
      <c r="C1069" s="695" t="s">
        <v>208</v>
      </c>
      <c r="D1069" s="716">
        <v>40</v>
      </c>
      <c r="E1069" s="608"/>
      <c r="F1069" s="618">
        <f>(D1069*E1069)</f>
        <v>0</v>
      </c>
    </row>
    <row r="1070" spans="1:6">
      <c r="A1070" s="32"/>
      <c r="B1070" s="699"/>
      <c r="C1070" s="695"/>
      <c r="D1070" s="716"/>
      <c r="E1070" s="608"/>
      <c r="F1070" s="708"/>
    </row>
    <row r="1071" spans="1:6" ht="38.25">
      <c r="A1071" s="689" t="s">
        <v>585</v>
      </c>
      <c r="B1071" s="699" t="s">
        <v>586</v>
      </c>
      <c r="C1071" s="695"/>
      <c r="D1071" s="716"/>
      <c r="E1071" s="608"/>
      <c r="F1071" s="708"/>
    </row>
    <row r="1072" spans="1:6">
      <c r="A1072" s="689"/>
      <c r="B1072" s="699" t="s">
        <v>587</v>
      </c>
      <c r="C1072" s="695"/>
      <c r="D1072" s="716"/>
      <c r="E1072" s="608"/>
      <c r="F1072" s="708"/>
    </row>
    <row r="1073" spans="1:6">
      <c r="A1073" s="689"/>
      <c r="B1073" s="699" t="s">
        <v>588</v>
      </c>
      <c r="C1073" s="695" t="s">
        <v>589</v>
      </c>
      <c r="D1073" s="716">
        <v>18</v>
      </c>
      <c r="E1073" s="608"/>
      <c r="F1073" s="618">
        <f>(D1073*E1073)</f>
        <v>0</v>
      </c>
    </row>
    <row r="1074" spans="1:6">
      <c r="A1074" s="689"/>
      <c r="B1074" s="699"/>
      <c r="C1074" s="695"/>
      <c r="D1074" s="716"/>
      <c r="E1074" s="608"/>
      <c r="F1074" s="708"/>
    </row>
    <row r="1075" spans="1:6" ht="63.75">
      <c r="A1075" s="689" t="s">
        <v>590</v>
      </c>
      <c r="B1075" s="699" t="s">
        <v>591</v>
      </c>
      <c r="C1075" s="695"/>
      <c r="D1075" s="716"/>
      <c r="E1075" s="608"/>
      <c r="F1075" s="708"/>
    </row>
    <row r="1076" spans="1:6" ht="25.5">
      <c r="A1076" s="689"/>
      <c r="B1076" s="699" t="s">
        <v>424</v>
      </c>
      <c r="C1076" s="695"/>
      <c r="D1076" s="716"/>
      <c r="E1076" s="608"/>
      <c r="F1076" s="708"/>
    </row>
    <row r="1077" spans="1:6" ht="38.25">
      <c r="A1077" s="689"/>
      <c r="B1077" s="699" t="s">
        <v>592</v>
      </c>
      <c r="C1077" s="695" t="s">
        <v>208</v>
      </c>
      <c r="D1077" s="716">
        <v>40</v>
      </c>
      <c r="E1077" s="608"/>
      <c r="F1077" s="618">
        <f>(D1077*E1077)</f>
        <v>0</v>
      </c>
    </row>
    <row r="1078" spans="1:6">
      <c r="A1078" s="689"/>
      <c r="B1078" s="699"/>
      <c r="C1078" s="695"/>
      <c r="D1078" s="716"/>
      <c r="E1078" s="608"/>
      <c r="F1078" s="708"/>
    </row>
    <row r="1079" spans="1:6" ht="51">
      <c r="A1079" s="689" t="s">
        <v>593</v>
      </c>
      <c r="B1079" s="694" t="s">
        <v>594</v>
      </c>
      <c r="C1079" s="695" t="s">
        <v>208</v>
      </c>
      <c r="D1079" s="716">
        <v>14</v>
      </c>
      <c r="E1079" s="608"/>
      <c r="F1079" s="618">
        <f>(D1079*E1079)</f>
        <v>0</v>
      </c>
    </row>
    <row r="1080" spans="1:6">
      <c r="A1080" s="689"/>
      <c r="B1080" s="600"/>
      <c r="C1080" s="687"/>
      <c r="D1080" s="696"/>
      <c r="E1080" s="608"/>
      <c r="F1080" s="708"/>
    </row>
    <row r="1081" spans="1:6">
      <c r="A1081" s="53" t="s">
        <v>156</v>
      </c>
      <c r="B1081" s="52" t="s">
        <v>442</v>
      </c>
      <c r="C1081" s="705"/>
      <c r="D1081" s="36" t="s">
        <v>194</v>
      </c>
      <c r="E1081" s="706"/>
      <c r="F1081" s="54">
        <f>SUM(F976:F1080)</f>
        <v>0</v>
      </c>
    </row>
    <row r="1082" spans="1:6">
      <c r="A1082" s="32"/>
      <c r="B1082" s="18"/>
      <c r="C1082" s="687"/>
      <c r="D1082" s="696"/>
      <c r="E1082" s="608"/>
      <c r="F1082" s="718"/>
    </row>
    <row r="1083" spans="1:6" ht="12.75" customHeight="1">
      <c r="A1083" s="32"/>
      <c r="B1083" s="18"/>
      <c r="C1083" s="687"/>
      <c r="D1083" s="696"/>
      <c r="E1083" s="608"/>
      <c r="F1083" s="718"/>
    </row>
    <row r="1084" spans="1:6" hidden="1">
      <c r="A1084" s="32"/>
      <c r="B1084" s="18"/>
      <c r="C1084" s="687"/>
      <c r="D1084" s="696"/>
      <c r="E1084" s="608"/>
      <c r="F1084" s="718"/>
    </row>
    <row r="1085" spans="1:6" ht="26.25" customHeight="1">
      <c r="A1085" s="32" t="s">
        <v>157</v>
      </c>
      <c r="B1085" s="19" t="s">
        <v>443</v>
      </c>
      <c r="C1085" s="687"/>
      <c r="D1085" s="688"/>
      <c r="E1085" s="688"/>
      <c r="F1085" s="615"/>
    </row>
    <row r="1086" spans="1:6" ht="38.25">
      <c r="A1086" s="32"/>
      <c r="B1086" s="8" t="s">
        <v>4386</v>
      </c>
      <c r="C1086" s="687"/>
      <c r="D1086" s="688"/>
      <c r="E1086" s="688"/>
      <c r="F1086" s="615"/>
    </row>
    <row r="1087" spans="1:6">
      <c r="A1087" s="32"/>
      <c r="B1087" s="8"/>
      <c r="C1087" s="687"/>
      <c r="D1087" s="688"/>
      <c r="E1087" s="688"/>
      <c r="F1087" s="615"/>
    </row>
    <row r="1088" spans="1:6">
      <c r="A1088" s="689"/>
      <c r="B1088" s="19" t="s">
        <v>444</v>
      </c>
      <c r="C1088" s="687"/>
      <c r="D1088" s="688"/>
      <c r="E1088" s="688"/>
      <c r="F1088" s="615"/>
    </row>
    <row r="1089" spans="1:6" ht="195.75" customHeight="1">
      <c r="A1089" s="689"/>
      <c r="B1089" s="1325" t="s">
        <v>3857</v>
      </c>
      <c r="C1089" s="1326"/>
      <c r="D1089" s="1326"/>
      <c r="E1089" s="1326"/>
      <c r="F1089" s="615"/>
    </row>
    <row r="1090" spans="1:6" ht="14.25" customHeight="1">
      <c r="A1090" s="689"/>
      <c r="B1090" s="599"/>
      <c r="C1090" s="578"/>
      <c r="D1090" s="578"/>
      <c r="E1090" s="578"/>
      <c r="F1090" s="615"/>
    </row>
    <row r="1091" spans="1:6">
      <c r="A1091" s="689"/>
      <c r="B1091" s="1325" t="s">
        <v>603</v>
      </c>
      <c r="C1091" s="1326"/>
      <c r="D1091" s="1326"/>
      <c r="E1091" s="1326"/>
      <c r="F1091" s="615"/>
    </row>
    <row r="1092" spans="1:6">
      <c r="A1092" s="689"/>
      <c r="B1092" s="1325" t="s">
        <v>4241</v>
      </c>
      <c r="C1092" s="1326"/>
      <c r="D1092" s="1326"/>
      <c r="E1092" s="1326"/>
      <c r="F1092" s="615"/>
    </row>
    <row r="1093" spans="1:6" ht="312" customHeight="1">
      <c r="A1093" s="689"/>
      <c r="B1093" s="1325" t="s">
        <v>658</v>
      </c>
      <c r="C1093" s="1326"/>
      <c r="D1093" s="1326"/>
      <c r="E1093" s="1326"/>
      <c r="F1093" s="615"/>
    </row>
    <row r="1094" spans="1:6" ht="78.75" customHeight="1">
      <c r="A1094" s="689"/>
      <c r="B1094" s="1325" t="s">
        <v>659</v>
      </c>
      <c r="C1094" s="1326"/>
      <c r="D1094" s="1326"/>
      <c r="E1094" s="1326"/>
      <c r="F1094" s="615"/>
    </row>
    <row r="1095" spans="1:6" ht="333" customHeight="1">
      <c r="A1095" s="689"/>
      <c r="B1095" s="1325" t="s">
        <v>4242</v>
      </c>
      <c r="C1095" s="1326"/>
      <c r="D1095" s="1326"/>
      <c r="E1095" s="1326"/>
      <c r="F1095" s="615"/>
    </row>
    <row r="1096" spans="1:6" ht="26.25" customHeight="1">
      <c r="A1096" s="676"/>
      <c r="B1096" s="678" t="s">
        <v>3808</v>
      </c>
    </row>
    <row r="1097" spans="1:6">
      <c r="A1097" s="676"/>
      <c r="B1097" s="678" t="s">
        <v>3809</v>
      </c>
    </row>
    <row r="1098" spans="1:6" ht="25.5" customHeight="1">
      <c r="A1098" s="676"/>
      <c r="B1098" s="678" t="s">
        <v>3810</v>
      </c>
    </row>
    <row r="1099" spans="1:6">
      <c r="A1099" s="676"/>
      <c r="B1099" s="678" t="s">
        <v>3811</v>
      </c>
    </row>
    <row r="1100" spans="1:6">
      <c r="A1100" s="676"/>
      <c r="B1100" s="679" t="s">
        <v>3812</v>
      </c>
    </row>
    <row r="1101" spans="1:6" ht="25.5">
      <c r="A1101" s="676"/>
      <c r="B1101" s="679" t="s">
        <v>3813</v>
      </c>
    </row>
    <row r="1102" spans="1:6" ht="38.25">
      <c r="A1102" s="676"/>
      <c r="B1102" s="679" t="s">
        <v>3814</v>
      </c>
    </row>
    <row r="1103" spans="1:6" ht="25.5" customHeight="1">
      <c r="A1103" s="676"/>
      <c r="B1103" s="679" t="s">
        <v>3815</v>
      </c>
    </row>
    <row r="1104" spans="1:6" ht="51">
      <c r="A1104" s="676"/>
      <c r="B1104" s="679" t="s">
        <v>3816</v>
      </c>
    </row>
    <row r="1105" spans="1:6" ht="42.75" customHeight="1">
      <c r="A1105" s="676"/>
      <c r="B1105" s="679" t="s">
        <v>3817</v>
      </c>
    </row>
    <row r="1106" spans="1:6" ht="38.25">
      <c r="A1106" s="676"/>
      <c r="B1106" s="679" t="s">
        <v>3818</v>
      </c>
    </row>
    <row r="1107" spans="1:6" ht="290.25" customHeight="1">
      <c r="A1107" s="689"/>
      <c r="B1107" s="1325" t="s">
        <v>4417</v>
      </c>
      <c r="C1107" s="1326"/>
      <c r="D1107" s="1326"/>
      <c r="E1107" s="1326"/>
      <c r="F1107" s="615"/>
    </row>
    <row r="1108" spans="1:6" ht="25.5">
      <c r="A1108" s="689"/>
      <c r="B1108" s="569" t="s">
        <v>3887</v>
      </c>
      <c r="C1108" s="578"/>
      <c r="D1108" s="578"/>
      <c r="E1108" s="578"/>
      <c r="F1108" s="615"/>
    </row>
    <row r="1109" spans="1:6">
      <c r="A1109" s="689"/>
      <c r="B1109" s="700" t="s">
        <v>3888</v>
      </c>
      <c r="C1109" s="578"/>
      <c r="D1109" s="578"/>
      <c r="E1109" s="578"/>
      <c r="F1109" s="615"/>
    </row>
    <row r="1110" spans="1:6">
      <c r="A1110" s="689"/>
      <c r="B1110" s="700" t="s">
        <v>3889</v>
      </c>
      <c r="C1110" s="578"/>
      <c r="D1110" s="578"/>
      <c r="E1110" s="578"/>
      <c r="F1110" s="615"/>
    </row>
    <row r="1111" spans="1:6" ht="25.5">
      <c r="A1111" s="689"/>
      <c r="B1111" s="700" t="s">
        <v>3890</v>
      </c>
      <c r="C1111" s="578"/>
      <c r="D1111" s="578"/>
      <c r="E1111" s="578"/>
      <c r="F1111" s="615"/>
    </row>
    <row r="1112" spans="1:6" ht="26.25" customHeight="1">
      <c r="A1112" s="676"/>
      <c r="B1112" s="678" t="s">
        <v>3891</v>
      </c>
    </row>
    <row r="1113" spans="1:6" ht="25.5">
      <c r="A1113" s="676"/>
      <c r="B1113" s="678" t="s">
        <v>3892</v>
      </c>
    </row>
    <row r="1114" spans="1:6" ht="25.5" customHeight="1">
      <c r="A1114" s="676"/>
      <c r="B1114" s="678" t="s">
        <v>3893</v>
      </c>
    </row>
    <row r="1115" spans="1:6" ht="25.5">
      <c r="A1115" s="676"/>
      <c r="B1115" s="678" t="s">
        <v>3894</v>
      </c>
    </row>
    <row r="1116" spans="1:6">
      <c r="A1116" s="676"/>
      <c r="B1116" s="679" t="s">
        <v>3895</v>
      </c>
    </row>
    <row r="1117" spans="1:6" ht="25.5">
      <c r="A1117" s="676"/>
      <c r="B1117" s="679" t="s">
        <v>3896</v>
      </c>
    </row>
    <row r="1118" spans="1:6" ht="38.25">
      <c r="A1118" s="676"/>
      <c r="B1118" s="679" t="s">
        <v>3897</v>
      </c>
    </row>
    <row r="1119" spans="1:6" ht="25.5" customHeight="1">
      <c r="A1119" s="676"/>
      <c r="B1119" s="679" t="s">
        <v>3898</v>
      </c>
    </row>
    <row r="1120" spans="1:6" ht="51">
      <c r="A1120" s="676"/>
      <c r="B1120" s="679" t="s">
        <v>3899</v>
      </c>
    </row>
    <row r="1121" spans="1:6" ht="42.75" customHeight="1">
      <c r="A1121" s="676"/>
      <c r="B1121" s="679" t="s">
        <v>3900</v>
      </c>
    </row>
    <row r="1122" spans="1:6" ht="38.25">
      <c r="A1122" s="676"/>
      <c r="B1122" s="679" t="s">
        <v>3901</v>
      </c>
    </row>
    <row r="1123" spans="1:6" ht="275.25" customHeight="1">
      <c r="A1123" s="689"/>
      <c r="B1123" s="1330" t="s">
        <v>3902</v>
      </c>
      <c r="C1123" s="1331"/>
      <c r="D1123" s="1331"/>
      <c r="E1123" s="1331"/>
      <c r="F1123" s="615"/>
    </row>
    <row r="1124" spans="1:6" ht="409.5" customHeight="1">
      <c r="A1124" s="689"/>
      <c r="B1124" s="1330" t="s">
        <v>4207</v>
      </c>
      <c r="C1124" s="1331"/>
      <c r="D1124" s="1331"/>
      <c r="E1124" s="1331"/>
      <c r="F1124" s="615"/>
    </row>
    <row r="1125" spans="1:6" ht="231" customHeight="1">
      <c r="A1125" s="689"/>
      <c r="B1125" s="1330" t="s">
        <v>4208</v>
      </c>
      <c r="C1125" s="1331"/>
      <c r="D1125" s="1331"/>
      <c r="E1125" s="1331"/>
      <c r="F1125" s="615"/>
    </row>
    <row r="1126" spans="1:6" ht="17.25" customHeight="1">
      <c r="A1126" s="689"/>
      <c r="B1126" s="74"/>
      <c r="C1126" s="579"/>
      <c r="D1126" s="579"/>
      <c r="E1126" s="579"/>
      <c r="F1126" s="615"/>
    </row>
    <row r="1127" spans="1:6" ht="302.25" customHeight="1">
      <c r="A1127" s="689"/>
      <c r="B1127" s="1325" t="s">
        <v>4416</v>
      </c>
      <c r="C1127" s="1326"/>
      <c r="D1127" s="1326"/>
      <c r="E1127" s="1326"/>
      <c r="F1127" s="615"/>
    </row>
    <row r="1128" spans="1:6" ht="165" customHeight="1">
      <c r="A1128" s="689"/>
      <c r="B1128" s="1326" t="s">
        <v>607</v>
      </c>
      <c r="C1128" s="1326"/>
      <c r="D1128" s="1326"/>
      <c r="E1128" s="1326"/>
      <c r="F1128" s="615"/>
    </row>
    <row r="1129" spans="1:6" ht="24.75" customHeight="1">
      <c r="A1129" s="689"/>
      <c r="B1129" s="19" t="s">
        <v>4415</v>
      </c>
      <c r="C1129" s="687"/>
      <c r="D1129" s="688"/>
      <c r="E1129" s="688"/>
      <c r="F1129" s="615"/>
    </row>
    <row r="1130" spans="1:6" ht="16.5" customHeight="1">
      <c r="A1130" s="689"/>
      <c r="B1130" s="1297"/>
      <c r="C1130" s="687"/>
      <c r="D1130" s="688"/>
      <c r="E1130" s="688"/>
      <c r="F1130" s="615"/>
    </row>
    <row r="1131" spans="1:6" ht="7.5" customHeight="1">
      <c r="A1131" s="689"/>
      <c r="B1131" s="19"/>
      <c r="C1131" s="687"/>
      <c r="D1131" s="688"/>
      <c r="E1131" s="688"/>
      <c r="F1131" s="615"/>
    </row>
    <row r="1132" spans="1:6" s="69" customFormat="1" ht="90" customHeight="1">
      <c r="A1132" s="719" t="s">
        <v>146</v>
      </c>
      <c r="B1132" s="720" t="s">
        <v>4414</v>
      </c>
      <c r="C1132" s="81"/>
      <c r="D1132" s="82"/>
      <c r="E1132" s="82"/>
      <c r="F1132" s="85"/>
    </row>
    <row r="1133" spans="1:6" s="69" customFormat="1" ht="102">
      <c r="A1133" s="67"/>
      <c r="B1133" s="720" t="s">
        <v>4412</v>
      </c>
      <c r="C1133" s="81"/>
      <c r="D1133" s="82"/>
      <c r="E1133" s="82"/>
      <c r="F1133" s="85"/>
    </row>
    <row r="1134" spans="1:6" s="69" customFormat="1" ht="118.5" customHeight="1">
      <c r="A1134" s="67"/>
      <c r="B1134" s="720" t="s">
        <v>4411</v>
      </c>
      <c r="C1134" s="81"/>
      <c r="D1134" s="82"/>
      <c r="E1134" s="82"/>
      <c r="F1134" s="85"/>
    </row>
    <row r="1135" spans="1:6" s="69" customFormat="1" ht="144.75" customHeight="1">
      <c r="A1135" s="67"/>
      <c r="B1135" s="721" t="s">
        <v>4413</v>
      </c>
      <c r="C1135" s="81"/>
      <c r="D1135" s="82"/>
      <c r="E1135" s="82"/>
      <c r="F1135" s="85"/>
    </row>
    <row r="1136" spans="1:6" s="69" customFormat="1" ht="38.25">
      <c r="A1136" s="67"/>
      <c r="B1136" s="721" t="s">
        <v>800</v>
      </c>
      <c r="C1136" s="81"/>
      <c r="D1136" s="82"/>
      <c r="E1136" s="82"/>
      <c r="F1136" s="85"/>
    </row>
    <row r="1137" spans="1:6" s="69" customFormat="1" ht="38.25">
      <c r="A1137" s="67"/>
      <c r="B1137" s="721" t="s">
        <v>4420</v>
      </c>
      <c r="C1137" s="81"/>
      <c r="D1137" s="82"/>
      <c r="E1137" s="82"/>
      <c r="F1137" s="85"/>
    </row>
    <row r="1138" spans="1:6" s="69" customFormat="1" ht="141.75" customHeight="1">
      <c r="A1138" s="67"/>
      <c r="B1138" s="721" t="s">
        <v>797</v>
      </c>
      <c r="C1138" s="1270" t="s">
        <v>418</v>
      </c>
      <c r="D1138" s="1271">
        <v>108174</v>
      </c>
      <c r="E1138" s="714"/>
      <c r="F1138" s="618">
        <f>(D1138*E1138)</f>
        <v>0</v>
      </c>
    </row>
    <row r="1139" spans="1:6">
      <c r="A1139" s="53" t="s">
        <v>157</v>
      </c>
      <c r="B1139" s="46" t="s">
        <v>508</v>
      </c>
      <c r="C1139" s="1253"/>
      <c r="D1139" s="1239"/>
      <c r="E1139" s="36"/>
      <c r="F1139" s="54">
        <f>SUM(F1138)</f>
        <v>0</v>
      </c>
    </row>
    <row r="1140" spans="1:6">
      <c r="C1140" s="658"/>
      <c r="D1140" s="629"/>
    </row>
    <row r="1141" spans="1:6">
      <c r="A1141" s="32" t="s">
        <v>158</v>
      </c>
      <c r="B1141" s="20" t="s">
        <v>509</v>
      </c>
      <c r="C1141" s="1246"/>
      <c r="D1141" s="1245"/>
      <c r="E1141" s="608"/>
      <c r="F1141" s="718"/>
    </row>
    <row r="1142" spans="1:6">
      <c r="A1142" s="32"/>
      <c r="B1142" s="20"/>
      <c r="C1142" s="1246"/>
      <c r="D1142" s="1245"/>
      <c r="E1142" s="608"/>
      <c r="F1142" s="718"/>
    </row>
    <row r="1143" spans="1:6" ht="38.25">
      <c r="A1143" s="32"/>
      <c r="B1143" s="8" t="s">
        <v>3788</v>
      </c>
      <c r="C1143" s="1246"/>
      <c r="D1143" s="1245"/>
      <c r="E1143" s="608"/>
      <c r="F1143" s="718"/>
    </row>
    <row r="1144" spans="1:6">
      <c r="A1144" s="32"/>
      <c r="B1144" s="8"/>
      <c r="C1144" s="1246"/>
      <c r="D1144" s="1245"/>
      <c r="E1144" s="608"/>
      <c r="F1144" s="718"/>
    </row>
    <row r="1145" spans="1:6">
      <c r="A1145" s="32"/>
      <c r="B1145" s="3" t="s">
        <v>510</v>
      </c>
      <c r="C1145" s="1246"/>
      <c r="D1145" s="1245"/>
      <c r="E1145" s="608"/>
      <c r="F1145" s="718"/>
    </row>
    <row r="1146" spans="1:6" ht="90.75" customHeight="1">
      <c r="A1146" s="32"/>
      <c r="B1146" s="21" t="s">
        <v>511</v>
      </c>
      <c r="C1146" s="1246"/>
      <c r="D1146" s="1245"/>
      <c r="E1146" s="608"/>
      <c r="F1146" s="718"/>
    </row>
    <row r="1147" spans="1:6" ht="38.25">
      <c r="A1147" s="32"/>
      <c r="B1147" s="21" t="s">
        <v>512</v>
      </c>
      <c r="C1147" s="1246"/>
      <c r="D1147" s="1245"/>
      <c r="E1147" s="608"/>
      <c r="F1147" s="718"/>
    </row>
    <row r="1148" spans="1:6">
      <c r="A1148" s="32"/>
      <c r="B1148" s="21"/>
      <c r="C1148" s="1246"/>
      <c r="D1148" s="1245"/>
      <c r="E1148" s="608"/>
      <c r="F1148" s="718"/>
    </row>
    <row r="1149" spans="1:6" ht="25.5">
      <c r="A1149" s="689" t="s">
        <v>148</v>
      </c>
      <c r="B1149" s="722" t="s">
        <v>801</v>
      </c>
      <c r="C1149" s="695" t="s">
        <v>208</v>
      </c>
      <c r="D1149" s="716">
        <v>1120</v>
      </c>
      <c r="E1149" s="608"/>
      <c r="F1149" s="723">
        <f>(D1149*E1149)</f>
        <v>0</v>
      </c>
    </row>
    <row r="1150" spans="1:6">
      <c r="A1150" s="689"/>
      <c r="B1150" s="724"/>
      <c r="C1150" s="695"/>
      <c r="D1150" s="716"/>
      <c r="E1150" s="608"/>
      <c r="F1150" s="708"/>
    </row>
    <row r="1151" spans="1:6" ht="25.5">
      <c r="A1151" s="689" t="s">
        <v>149</v>
      </c>
      <c r="B1151" s="722" t="s">
        <v>802</v>
      </c>
      <c r="C1151" s="695" t="s">
        <v>208</v>
      </c>
      <c r="D1151" s="716">
        <v>300</v>
      </c>
      <c r="E1151" s="608"/>
      <c r="F1151" s="723">
        <f>(D1151*E1151)</f>
        <v>0</v>
      </c>
    </row>
    <row r="1152" spans="1:6">
      <c r="A1152" s="689"/>
      <c r="B1152" s="724"/>
      <c r="C1152" s="695"/>
      <c r="D1152" s="716"/>
      <c r="E1152" s="608"/>
      <c r="F1152" s="708"/>
    </row>
    <row r="1153" spans="1:6" ht="114.75">
      <c r="A1153" s="689" t="s">
        <v>513</v>
      </c>
      <c r="B1153" s="725" t="s">
        <v>803</v>
      </c>
      <c r="C1153" s="695" t="s">
        <v>208</v>
      </c>
      <c r="D1153" s="716">
        <v>14180</v>
      </c>
      <c r="E1153" s="608"/>
      <c r="F1153" s="723">
        <f>(D1153*E1153)</f>
        <v>0</v>
      </c>
    </row>
    <row r="1154" spans="1:6">
      <c r="A1154" s="689"/>
      <c r="B1154" s="726"/>
      <c r="C1154" s="695"/>
      <c r="D1154" s="1245"/>
      <c r="E1154" s="608"/>
      <c r="F1154" s="708"/>
    </row>
    <row r="1155" spans="1:6" ht="102">
      <c r="A1155" s="689" t="s">
        <v>514</v>
      </c>
      <c r="B1155" s="725" t="s">
        <v>804</v>
      </c>
      <c r="C1155" s="695" t="s">
        <v>208</v>
      </c>
      <c r="D1155" s="716">
        <v>5500</v>
      </c>
      <c r="E1155" s="608"/>
      <c r="F1155" s="723">
        <f>(D1155*E1155)</f>
        <v>0</v>
      </c>
    </row>
    <row r="1156" spans="1:6" ht="14.25">
      <c r="A1156" s="689"/>
      <c r="B1156" s="727"/>
      <c r="C1156" s="728"/>
      <c r="D1156" s="1236"/>
      <c r="E1156" s="729"/>
      <c r="F1156" s="730"/>
    </row>
    <row r="1157" spans="1:6" ht="38.25">
      <c r="A1157" s="689" t="s">
        <v>515</v>
      </c>
      <c r="B1157" s="731" t="s">
        <v>805</v>
      </c>
      <c r="C1157" s="132"/>
      <c r="D1157" s="732"/>
      <c r="E1157" s="732"/>
      <c r="F1157" s="733"/>
    </row>
    <row r="1158" spans="1:6">
      <c r="A1158" s="689"/>
      <c r="B1158" s="731" t="s">
        <v>518</v>
      </c>
      <c r="C1158" s="1237" t="s">
        <v>519</v>
      </c>
      <c r="D1158" s="1237">
        <v>400</v>
      </c>
      <c r="E1158" s="608"/>
      <c r="F1158" s="734">
        <f>D1158*E1158</f>
        <v>0</v>
      </c>
    </row>
    <row r="1159" spans="1:6">
      <c r="A1159" s="689"/>
      <c r="B1159" s="731" t="s">
        <v>16</v>
      </c>
      <c r="C1159" s="1237" t="s">
        <v>519</v>
      </c>
      <c r="D1159" s="1237">
        <v>300</v>
      </c>
      <c r="E1159" s="608"/>
      <c r="F1159" s="734">
        <f>D1159*E1159</f>
        <v>0</v>
      </c>
    </row>
    <row r="1160" spans="1:6">
      <c r="A1160" s="689"/>
      <c r="B1160" s="731"/>
      <c r="C1160" s="1237"/>
      <c r="D1160" s="1237"/>
      <c r="E1160" s="608"/>
      <c r="F1160" s="735"/>
    </row>
    <row r="1161" spans="1:6" ht="38.25">
      <c r="A1161" s="689" t="s">
        <v>516</v>
      </c>
      <c r="B1161" s="736" t="s">
        <v>806</v>
      </c>
      <c r="C1161" s="695" t="s">
        <v>63</v>
      </c>
      <c r="D1161" s="716">
        <v>30</v>
      </c>
      <c r="E1161" s="608"/>
      <c r="F1161" s="723">
        <f>(D1161*E1161)</f>
        <v>0</v>
      </c>
    </row>
    <row r="1162" spans="1:6" ht="14.25">
      <c r="A1162" s="689"/>
      <c r="B1162" s="727"/>
      <c r="C1162" s="728"/>
      <c r="D1162" s="1236"/>
      <c r="E1162" s="729"/>
      <c r="F1162" s="730"/>
    </row>
    <row r="1163" spans="1:6" ht="38.25">
      <c r="A1163" s="689" t="s">
        <v>517</v>
      </c>
      <c r="B1163" s="725" t="s">
        <v>3849</v>
      </c>
      <c r="C1163" s="695" t="s">
        <v>63</v>
      </c>
      <c r="D1163" s="716">
        <v>1550</v>
      </c>
      <c r="E1163" s="608"/>
      <c r="F1163" s="723">
        <f>(D1163*E1163)</f>
        <v>0</v>
      </c>
    </row>
    <row r="1164" spans="1:6" ht="14.25">
      <c r="A1164" s="689"/>
      <c r="B1164" s="727"/>
      <c r="C1164" s="728"/>
      <c r="D1164" s="1236"/>
      <c r="E1164" s="729"/>
      <c r="F1164" s="730"/>
    </row>
    <row r="1165" spans="1:6" ht="51">
      <c r="A1165" s="689" t="s">
        <v>521</v>
      </c>
      <c r="B1165" s="725" t="s">
        <v>807</v>
      </c>
      <c r="C1165" s="695" t="s">
        <v>63</v>
      </c>
      <c r="D1165" s="716">
        <v>5000</v>
      </c>
      <c r="E1165" s="608"/>
      <c r="F1165" s="723">
        <f>(D1165*E1165)</f>
        <v>0</v>
      </c>
    </row>
    <row r="1166" spans="1:6" ht="14.25">
      <c r="A1166" s="689"/>
      <c r="B1166" s="727"/>
      <c r="C1166" s="728"/>
      <c r="D1166" s="1236"/>
      <c r="E1166" s="729"/>
      <c r="F1166" s="737"/>
    </row>
    <row r="1167" spans="1:6" ht="51">
      <c r="A1167" s="689" t="s">
        <v>522</v>
      </c>
      <c r="B1167" s="738" t="s">
        <v>3122</v>
      </c>
      <c r="C1167" s="695" t="s">
        <v>208</v>
      </c>
      <c r="D1167" s="716">
        <v>30</v>
      </c>
      <c r="E1167" s="608"/>
      <c r="F1167" s="723">
        <f>(D1167*E1167)</f>
        <v>0</v>
      </c>
    </row>
    <row r="1168" spans="1:6">
      <c r="A1168" s="689"/>
      <c r="B1168" s="731"/>
      <c r="C1168" s="1237"/>
      <c r="D1168" s="1237"/>
      <c r="E1168" s="608"/>
      <c r="F1168" s="739"/>
    </row>
    <row r="1169" spans="1:6" ht="63.75">
      <c r="A1169" s="689" t="s">
        <v>523</v>
      </c>
      <c r="B1169" s="736" t="s">
        <v>808</v>
      </c>
      <c r="C1169" s="695" t="s">
        <v>208</v>
      </c>
      <c r="D1169" s="716">
        <v>30</v>
      </c>
      <c r="E1169" s="608"/>
      <c r="F1169" s="723">
        <f>(D1169*E1169)</f>
        <v>0</v>
      </c>
    </row>
    <row r="1170" spans="1:6" ht="14.25">
      <c r="A1170" s="689"/>
      <c r="B1170" s="727"/>
      <c r="C1170" s="728"/>
      <c r="D1170" s="1236"/>
      <c r="E1170" s="729"/>
      <c r="F1170" s="737"/>
    </row>
    <row r="1171" spans="1:6" ht="25.5">
      <c r="A1171" s="689" t="s">
        <v>524</v>
      </c>
      <c r="B1171" s="736" t="s">
        <v>3123</v>
      </c>
      <c r="C1171" s="695" t="s">
        <v>208</v>
      </c>
      <c r="D1171" s="716">
        <v>60</v>
      </c>
      <c r="E1171" s="608"/>
      <c r="F1171" s="723">
        <f>(D1171*E1171)</f>
        <v>0</v>
      </c>
    </row>
    <row r="1172" spans="1:6" ht="14.25">
      <c r="A1172" s="689"/>
      <c r="B1172" s="727"/>
      <c r="C1172" s="728"/>
      <c r="D1172" s="1236"/>
      <c r="E1172" s="729"/>
      <c r="F1172" s="737"/>
    </row>
    <row r="1173" spans="1:6" ht="51">
      <c r="A1173" s="689" t="s">
        <v>525</v>
      </c>
      <c r="B1173" s="725" t="s">
        <v>3121</v>
      </c>
      <c r="C1173" s="695" t="s">
        <v>208</v>
      </c>
      <c r="D1173" s="716">
        <v>30</v>
      </c>
      <c r="E1173" s="608"/>
      <c r="F1173" s="723">
        <f>(D1173*E1173)</f>
        <v>0</v>
      </c>
    </row>
    <row r="1174" spans="1:6" ht="14.25">
      <c r="A1174" s="689"/>
      <c r="B1174" s="727"/>
      <c r="C1174" s="728"/>
      <c r="D1174" s="1236"/>
      <c r="E1174" s="729"/>
      <c r="F1174" s="737"/>
    </row>
    <row r="1175" spans="1:6" ht="38.25">
      <c r="A1175" s="689" t="s">
        <v>810</v>
      </c>
      <c r="B1175" s="725" t="s">
        <v>809</v>
      </c>
      <c r="C1175" s="695" t="s">
        <v>208</v>
      </c>
      <c r="D1175" s="716">
        <v>30</v>
      </c>
      <c r="E1175" s="608"/>
      <c r="F1175" s="723">
        <f>(D1175*E1175)</f>
        <v>0</v>
      </c>
    </row>
    <row r="1176" spans="1:6" ht="14.25">
      <c r="A1176" s="689"/>
      <c r="B1176" s="727"/>
      <c r="C1176" s="728"/>
      <c r="D1176" s="1236"/>
      <c r="E1176" s="729"/>
      <c r="F1176" s="737"/>
    </row>
    <row r="1177" spans="1:6" ht="51">
      <c r="A1177" s="689" t="s">
        <v>811</v>
      </c>
      <c r="B1177" s="740" t="s">
        <v>3850</v>
      </c>
      <c r="C1177" s="695" t="s">
        <v>208</v>
      </c>
      <c r="D1177" s="716">
        <v>5500</v>
      </c>
      <c r="E1177" s="608"/>
      <c r="F1177" s="723">
        <f>(D1177*E1177)</f>
        <v>0</v>
      </c>
    </row>
    <row r="1178" spans="1:6">
      <c r="A1178" s="689"/>
      <c r="B1178" s="731"/>
      <c r="C1178" s="1237"/>
      <c r="D1178" s="1237"/>
      <c r="E1178" s="608"/>
      <c r="F1178" s="739"/>
    </row>
    <row r="1179" spans="1:6">
      <c r="A1179" s="689"/>
      <c r="B1179" s="726"/>
      <c r="C1179" s="695"/>
      <c r="D1179" s="1245"/>
      <c r="E1179" s="608"/>
      <c r="F1179" s="708"/>
    </row>
    <row r="1180" spans="1:6">
      <c r="A1180" s="53" t="s">
        <v>158</v>
      </c>
      <c r="B1180" s="46" t="s">
        <v>526</v>
      </c>
      <c r="C1180" s="1253"/>
      <c r="D1180" s="1239" t="s">
        <v>194</v>
      </c>
      <c r="E1180" s="706"/>
      <c r="F1180" s="710">
        <f>SUM(F1149:F1179)</f>
        <v>0</v>
      </c>
    </row>
    <row r="1181" spans="1:6">
      <c r="A1181" s="33"/>
      <c r="B1181" s="43"/>
      <c r="C1181" s="1254"/>
      <c r="D1181" s="1248"/>
      <c r="E1181" s="718"/>
      <c r="F1181" s="708"/>
    </row>
    <row r="1182" spans="1:6">
      <c r="A1182" s="33"/>
      <c r="B1182" s="43"/>
      <c r="C1182" s="1254"/>
      <c r="D1182" s="1248"/>
      <c r="E1182" s="718"/>
      <c r="F1182" s="708"/>
    </row>
    <row r="1183" spans="1:6">
      <c r="A1183" s="33"/>
      <c r="B1183" s="43"/>
      <c r="C1183" s="1254"/>
      <c r="D1183" s="1248"/>
      <c r="E1183" s="718"/>
      <c r="F1183" s="708"/>
    </row>
    <row r="1184" spans="1:6">
      <c r="C1184" s="658"/>
      <c r="D1184" s="629"/>
      <c r="E1184" s="741"/>
      <c r="F1184" s="741"/>
    </row>
    <row r="1185" spans="1:6" s="69" customFormat="1">
      <c r="A1185" s="32" t="s">
        <v>159</v>
      </c>
      <c r="B1185" s="20" t="s">
        <v>527</v>
      </c>
      <c r="C1185" s="1246"/>
      <c r="D1185" s="1245"/>
      <c r="E1185" s="15"/>
      <c r="F1185" s="718"/>
    </row>
    <row r="1186" spans="1:6" s="69" customFormat="1">
      <c r="A1186" s="32"/>
      <c r="B1186" s="20"/>
      <c r="C1186" s="1246"/>
      <c r="D1186" s="1245"/>
      <c r="E1186" s="15"/>
      <c r="F1186" s="718"/>
    </row>
    <row r="1187" spans="1:6" s="69" customFormat="1" ht="38.25">
      <c r="A1187" s="32"/>
      <c r="B1187" s="8" t="s">
        <v>3786</v>
      </c>
      <c r="C1187" s="1246"/>
      <c r="D1187" s="1245"/>
      <c r="E1187" s="15"/>
      <c r="F1187" s="718"/>
    </row>
    <row r="1188" spans="1:6" s="69" customFormat="1">
      <c r="A1188" s="32"/>
      <c r="B1188" s="8"/>
      <c r="C1188" s="1246"/>
      <c r="D1188" s="1245"/>
      <c r="E1188" s="15"/>
      <c r="F1188" s="718"/>
    </row>
    <row r="1189" spans="1:6" s="69" customFormat="1" ht="204.75" customHeight="1">
      <c r="A1189" s="689" t="s">
        <v>783</v>
      </c>
      <c r="B1189" s="634" t="s">
        <v>3124</v>
      </c>
      <c r="C1189" s="631" t="s">
        <v>208</v>
      </c>
      <c r="D1189" s="1267">
        <v>2200</v>
      </c>
      <c r="E1189" s="742"/>
      <c r="F1189" s="743">
        <f>D1189*E1189</f>
        <v>0</v>
      </c>
    </row>
    <row r="1190" spans="1:6" s="69" customFormat="1">
      <c r="A1190" s="689"/>
      <c r="B1190" s="78"/>
      <c r="C1190" s="1246"/>
      <c r="D1190" s="1245"/>
      <c r="E1190" s="15"/>
      <c r="F1190" s="743"/>
    </row>
    <row r="1191" spans="1:6" s="69" customFormat="1" ht="123" customHeight="1">
      <c r="A1191" s="689" t="s">
        <v>784</v>
      </c>
      <c r="B1191" s="634" t="s">
        <v>3851</v>
      </c>
      <c r="C1191" s="631" t="s">
        <v>208</v>
      </c>
      <c r="D1191" s="1267">
        <v>650</v>
      </c>
      <c r="E1191" s="742"/>
      <c r="F1191" s="743">
        <f>D1191*E1191</f>
        <v>0</v>
      </c>
    </row>
    <row r="1192" spans="1:6" s="69" customFormat="1">
      <c r="A1192" s="689"/>
      <c r="B1192" s="78"/>
      <c r="C1192" s="1246"/>
      <c r="D1192" s="1245"/>
      <c r="E1192" s="15"/>
      <c r="F1192" s="743"/>
    </row>
    <row r="1193" spans="1:6" ht="153" customHeight="1">
      <c r="A1193" s="689" t="s">
        <v>528</v>
      </c>
      <c r="B1193" s="634" t="s">
        <v>3852</v>
      </c>
      <c r="C1193" s="631" t="s">
        <v>208</v>
      </c>
      <c r="D1193" s="1267">
        <v>930</v>
      </c>
      <c r="E1193" s="742"/>
      <c r="F1193" s="743">
        <f>D1193*E1193</f>
        <v>0</v>
      </c>
    </row>
    <row r="1194" spans="1:6">
      <c r="A1194" s="689"/>
      <c r="B1194" s="744"/>
      <c r="C1194" s="647"/>
      <c r="D1194" s="1266"/>
      <c r="E1194" s="745"/>
      <c r="F1194" s="743"/>
    </row>
    <row r="1195" spans="1:6" ht="94.5" customHeight="1">
      <c r="A1195" s="689" t="s">
        <v>529</v>
      </c>
      <c r="B1195" s="725" t="s">
        <v>773</v>
      </c>
      <c r="C1195" s="747"/>
      <c r="D1195" s="1266"/>
      <c r="E1195" s="745"/>
      <c r="F1195" s="743"/>
    </row>
    <row r="1196" spans="1:6" ht="102.75" customHeight="1">
      <c r="A1196" s="689"/>
      <c r="B1196" s="744" t="s">
        <v>3502</v>
      </c>
      <c r="C1196" s="647"/>
      <c r="D1196" s="1266"/>
      <c r="E1196" s="745"/>
      <c r="F1196" s="743"/>
    </row>
    <row r="1197" spans="1:6">
      <c r="A1197" s="689"/>
      <c r="B1197" s="746" t="s">
        <v>774</v>
      </c>
      <c r="C1197" s="647" t="s">
        <v>208</v>
      </c>
      <c r="D1197" s="1266">
        <v>700</v>
      </c>
      <c r="E1197" s="745"/>
      <c r="F1197" s="743">
        <f>D1197*E1197</f>
        <v>0</v>
      </c>
    </row>
    <row r="1198" spans="1:6">
      <c r="A1198" s="689"/>
      <c r="B1198" s="746" t="s">
        <v>4406</v>
      </c>
      <c r="C1198" s="647"/>
      <c r="D1198" s="1266"/>
      <c r="E1198" s="745"/>
      <c r="F1198" s="743"/>
    </row>
    <row r="1199" spans="1:6">
      <c r="A1199" s="689"/>
      <c r="B1199" s="1296"/>
      <c r="C1199" s="647"/>
      <c r="D1199" s="1266"/>
      <c r="E1199" s="745"/>
      <c r="F1199" s="743"/>
    </row>
    <row r="1200" spans="1:6" ht="14.25">
      <c r="A1200" s="689"/>
      <c r="B1200" s="79"/>
      <c r="C1200" s="647"/>
      <c r="D1200" s="1266"/>
      <c r="E1200" s="745"/>
      <c r="F1200" s="743"/>
    </row>
    <row r="1201" spans="1:6" ht="13.5" customHeight="1">
      <c r="A1201" s="689"/>
      <c r="B1201" s="79"/>
      <c r="C1201" s="647"/>
      <c r="D1201" s="1266"/>
      <c r="E1201" s="745"/>
      <c r="F1201" s="743"/>
    </row>
    <row r="1202" spans="1:6" ht="76.5">
      <c r="A1202" s="689" t="s">
        <v>389</v>
      </c>
      <c r="B1202" s="634" t="s">
        <v>3855</v>
      </c>
      <c r="C1202" s="747"/>
      <c r="D1202" s="1266"/>
      <c r="E1202" s="745"/>
      <c r="F1202" s="743"/>
    </row>
    <row r="1203" spans="1:6">
      <c r="A1203" s="689"/>
      <c r="B1203" s="995"/>
      <c r="C1203" s="747" t="s">
        <v>208</v>
      </c>
      <c r="D1203" s="1266">
        <v>2500</v>
      </c>
      <c r="E1203" s="745"/>
      <c r="F1203" s="743">
        <f>D1203*E1203</f>
        <v>0</v>
      </c>
    </row>
    <row r="1204" spans="1:6">
      <c r="A1204" s="689"/>
      <c r="B1204" s="634"/>
      <c r="C1204" s="747"/>
      <c r="D1204" s="1266"/>
      <c r="E1204" s="745"/>
      <c r="F1204" s="743"/>
    </row>
    <row r="1205" spans="1:6" ht="63.75">
      <c r="A1205" s="689" t="s">
        <v>785</v>
      </c>
      <c r="B1205" s="634" t="s">
        <v>4410</v>
      </c>
      <c r="C1205" s="747"/>
      <c r="D1205" s="1266"/>
      <c r="E1205" s="745"/>
      <c r="F1205" s="743"/>
    </row>
    <row r="1206" spans="1:6">
      <c r="A1206" s="689"/>
      <c r="B1206" s="995"/>
      <c r="C1206" s="747" t="s">
        <v>208</v>
      </c>
      <c r="D1206" s="1266">
        <v>1670</v>
      </c>
      <c r="E1206" s="745"/>
      <c r="F1206" s="743">
        <f>D1206*E1206</f>
        <v>0</v>
      </c>
    </row>
    <row r="1207" spans="1:6">
      <c r="A1207" s="689"/>
      <c r="B1207" s="748"/>
      <c r="C1207" s="695"/>
      <c r="D1207" s="1249"/>
      <c r="E1207" s="608"/>
      <c r="F1207" s="743"/>
    </row>
    <row r="1208" spans="1:6" ht="140.25" customHeight="1">
      <c r="A1208" s="689" t="s">
        <v>390</v>
      </c>
      <c r="B1208" s="995" t="s">
        <v>3853</v>
      </c>
      <c r="C1208" s="647"/>
      <c r="D1208" s="1266"/>
      <c r="E1208" s="745"/>
      <c r="F1208" s="743"/>
    </row>
    <row r="1209" spans="1:6">
      <c r="A1209" s="689"/>
      <c r="B1209" s="995"/>
      <c r="C1209" s="747" t="s">
        <v>208</v>
      </c>
      <c r="D1209" s="1266">
        <v>2500</v>
      </c>
      <c r="E1209" s="745"/>
      <c r="F1209" s="743">
        <f>D1209*E1209</f>
        <v>0</v>
      </c>
    </row>
    <row r="1210" spans="1:6">
      <c r="A1210" s="689"/>
      <c r="B1210" s="995"/>
      <c r="C1210" s="647"/>
      <c r="D1210" s="1266"/>
      <c r="E1210" s="745"/>
      <c r="F1210" s="743"/>
    </row>
    <row r="1211" spans="1:6" ht="63.75">
      <c r="A1211" s="689" t="s">
        <v>391</v>
      </c>
      <c r="B1211" s="634" t="s">
        <v>3125</v>
      </c>
      <c r="C1211" s="747"/>
      <c r="D1211" s="1266"/>
      <c r="E1211" s="745"/>
      <c r="F1211" s="743"/>
    </row>
    <row r="1212" spans="1:6">
      <c r="A1212" s="689"/>
      <c r="B1212" s="995"/>
      <c r="C1212" s="747" t="s">
        <v>208</v>
      </c>
      <c r="D1212" s="1266">
        <v>2500</v>
      </c>
      <c r="E1212" s="745"/>
      <c r="F1212" s="743">
        <f>D1212*E1212</f>
        <v>0</v>
      </c>
    </row>
    <row r="1213" spans="1:6">
      <c r="A1213" s="689"/>
      <c r="B1213" s="995"/>
      <c r="C1213" s="747"/>
      <c r="D1213" s="1266"/>
      <c r="E1213" s="745"/>
      <c r="F1213" s="743"/>
    </row>
    <row r="1214" spans="1:6" ht="156" customHeight="1">
      <c r="A1214" s="689" t="s">
        <v>392</v>
      </c>
      <c r="B1214" s="740" t="s">
        <v>3854</v>
      </c>
      <c r="C1214" s="747"/>
      <c r="D1214" s="1266"/>
      <c r="E1214" s="745"/>
      <c r="F1214" s="743"/>
    </row>
    <row r="1215" spans="1:6" ht="15.75" customHeight="1">
      <c r="A1215" s="689"/>
      <c r="B1215" s="995"/>
      <c r="C1215" s="747" t="s">
        <v>208</v>
      </c>
      <c r="D1215" s="1266">
        <v>5000</v>
      </c>
      <c r="E1215" s="745"/>
      <c r="F1215" s="749">
        <f>D1215*E1215</f>
        <v>0</v>
      </c>
    </row>
    <row r="1216" spans="1:6" ht="16.5" customHeight="1">
      <c r="A1216" s="689"/>
      <c r="B1216" s="995"/>
      <c r="C1216" s="747"/>
      <c r="D1216" s="1266"/>
      <c r="E1216" s="745"/>
      <c r="F1216" s="750"/>
    </row>
    <row r="1217" spans="1:6" ht="102">
      <c r="A1217" s="689" t="s">
        <v>393</v>
      </c>
      <c r="B1217" s="740" t="s">
        <v>3126</v>
      </c>
      <c r="C1217" s="751" t="s">
        <v>208</v>
      </c>
      <c r="D1217" s="1267">
        <v>5000</v>
      </c>
      <c r="E1217" s="742"/>
      <c r="F1217" s="743">
        <f>D1217*E1217</f>
        <v>0</v>
      </c>
    </row>
    <row r="1218" spans="1:6">
      <c r="A1218" s="689"/>
      <c r="B1218" s="995"/>
      <c r="C1218" s="747"/>
      <c r="D1218" s="1266"/>
      <c r="E1218" s="745"/>
      <c r="F1218" s="743"/>
    </row>
    <row r="1219" spans="1:6" ht="89.25">
      <c r="A1219" s="689" t="s">
        <v>394</v>
      </c>
      <c r="B1219" s="740" t="s">
        <v>3127</v>
      </c>
      <c r="C1219" s="751" t="s">
        <v>208</v>
      </c>
      <c r="D1219" s="1267">
        <v>3800</v>
      </c>
      <c r="E1219" s="742"/>
      <c r="F1219" s="743">
        <f>D1219*E1219</f>
        <v>0</v>
      </c>
    </row>
    <row r="1220" spans="1:6">
      <c r="A1220" s="689"/>
      <c r="B1220" s="995"/>
      <c r="C1220" s="747"/>
      <c r="D1220" s="1266"/>
      <c r="E1220" s="745"/>
      <c r="F1220" s="708"/>
    </row>
    <row r="1221" spans="1:6" ht="38.25">
      <c r="A1221" s="689" t="s">
        <v>395</v>
      </c>
      <c r="B1221" s="740" t="s">
        <v>775</v>
      </c>
      <c r="C1221" s="747"/>
      <c r="D1221" s="1266"/>
      <c r="E1221" s="745"/>
      <c r="F1221" s="618">
        <f t="shared" ref="F1221:F1228" si="17">(D1221*E1221)</f>
        <v>0</v>
      </c>
    </row>
    <row r="1222" spans="1:6">
      <c r="A1222" s="689"/>
      <c r="B1222" s="995"/>
      <c r="C1222" s="747" t="s">
        <v>208</v>
      </c>
      <c r="D1222" s="1266">
        <v>200</v>
      </c>
      <c r="E1222" s="745"/>
      <c r="F1222" s="618">
        <f t="shared" si="17"/>
        <v>0</v>
      </c>
    </row>
    <row r="1223" spans="1:6" ht="15" customHeight="1">
      <c r="A1223" s="689"/>
      <c r="B1223" s="995"/>
      <c r="C1223" s="747"/>
      <c r="D1223" s="1266"/>
      <c r="E1223" s="745"/>
      <c r="F1223" s="618">
        <f t="shared" si="17"/>
        <v>0</v>
      </c>
    </row>
    <row r="1224" spans="1:6" ht="38.25">
      <c r="A1224" s="689" t="s">
        <v>396</v>
      </c>
      <c r="B1224" s="995" t="s">
        <v>3128</v>
      </c>
      <c r="C1224" s="747"/>
      <c r="D1224" s="1266"/>
      <c r="E1224" s="745"/>
      <c r="F1224" s="618">
        <f t="shared" si="17"/>
        <v>0</v>
      </c>
    </row>
    <row r="1225" spans="1:6">
      <c r="A1225" s="689"/>
      <c r="B1225" s="995"/>
      <c r="C1225" s="747" t="s">
        <v>208</v>
      </c>
      <c r="D1225" s="1266">
        <v>700</v>
      </c>
      <c r="E1225" s="745"/>
      <c r="F1225" s="618">
        <f t="shared" si="17"/>
        <v>0</v>
      </c>
    </row>
    <row r="1226" spans="1:6">
      <c r="A1226" s="689"/>
      <c r="B1226" s="995"/>
      <c r="C1226" s="747"/>
      <c r="D1226" s="1266"/>
      <c r="E1226" s="745"/>
      <c r="F1226" s="618">
        <f t="shared" si="17"/>
        <v>0</v>
      </c>
    </row>
    <row r="1227" spans="1:6" ht="51">
      <c r="A1227" s="689" t="s">
        <v>397</v>
      </c>
      <c r="B1227" s="634" t="s">
        <v>776</v>
      </c>
      <c r="C1227" s="751" t="s">
        <v>208</v>
      </c>
      <c r="D1227" s="1267">
        <v>150</v>
      </c>
      <c r="E1227" s="742"/>
      <c r="F1227" s="618">
        <f>(D1227*E1227)</f>
        <v>0</v>
      </c>
    </row>
    <row r="1228" spans="1:6">
      <c r="A1228" s="689"/>
      <c r="B1228" s="634"/>
      <c r="C1228" s="747"/>
      <c r="D1228" s="1266"/>
      <c r="E1228" s="745"/>
      <c r="F1228" s="618">
        <f t="shared" si="17"/>
        <v>0</v>
      </c>
    </row>
    <row r="1229" spans="1:6" ht="63.75">
      <c r="A1229" s="689" t="s">
        <v>398</v>
      </c>
      <c r="B1229" s="740" t="s">
        <v>777</v>
      </c>
      <c r="C1229" s="747"/>
      <c r="D1229" s="1266"/>
      <c r="E1229" s="745"/>
      <c r="F1229" s="708"/>
    </row>
    <row r="1230" spans="1:6">
      <c r="A1230" s="689"/>
      <c r="B1230" s="995"/>
      <c r="C1230" s="747" t="s">
        <v>208</v>
      </c>
      <c r="D1230" s="1266">
        <v>2300</v>
      </c>
      <c r="E1230" s="745"/>
      <c r="F1230" s="618">
        <f>(D1230*E1230)</f>
        <v>0</v>
      </c>
    </row>
    <row r="1231" spans="1:6" ht="108.75" customHeight="1">
      <c r="A1231" s="689" t="s">
        <v>507</v>
      </c>
      <c r="B1231" s="752" t="s">
        <v>778</v>
      </c>
      <c r="C1231" s="751" t="s">
        <v>202</v>
      </c>
      <c r="D1231" s="1267">
        <v>230</v>
      </c>
      <c r="E1231" s="742"/>
      <c r="F1231" s="618">
        <f t="shared" ref="F1231:F1237" si="18">(D1231*E1231)</f>
        <v>0</v>
      </c>
    </row>
    <row r="1232" spans="1:6">
      <c r="A1232" s="689"/>
      <c r="B1232" s="690"/>
      <c r="C1232" s="695"/>
      <c r="D1232" s="1249"/>
      <c r="E1232" s="608"/>
      <c r="F1232" s="618">
        <f t="shared" si="18"/>
        <v>0</v>
      </c>
    </row>
    <row r="1233" spans="1:6" ht="76.5">
      <c r="A1233" s="689" t="s">
        <v>786</v>
      </c>
      <c r="B1233" s="753" t="s">
        <v>779</v>
      </c>
      <c r="C1233" s="751"/>
      <c r="D1233" s="1267"/>
      <c r="E1233" s="742"/>
      <c r="F1233" s="618">
        <f t="shared" si="18"/>
        <v>0</v>
      </c>
    </row>
    <row r="1234" spans="1:6">
      <c r="A1234" s="689"/>
      <c r="B1234" s="752"/>
      <c r="C1234" s="747" t="s">
        <v>136</v>
      </c>
      <c r="D1234" s="1266">
        <v>25</v>
      </c>
      <c r="E1234" s="745"/>
      <c r="F1234" s="618">
        <f t="shared" si="18"/>
        <v>0</v>
      </c>
    </row>
    <row r="1235" spans="1:6" ht="14.25" customHeight="1">
      <c r="A1235" s="689"/>
      <c r="B1235" s="752"/>
      <c r="C1235" s="747"/>
      <c r="D1235" s="1266"/>
      <c r="E1235" s="745"/>
      <c r="F1235" s="618">
        <f t="shared" si="18"/>
        <v>0</v>
      </c>
    </row>
    <row r="1236" spans="1:6" ht="89.25">
      <c r="A1236" s="689" t="s">
        <v>787</v>
      </c>
      <c r="B1236" s="752" t="s">
        <v>780</v>
      </c>
      <c r="C1236" s="747"/>
      <c r="D1236" s="1266"/>
      <c r="E1236" s="745"/>
      <c r="F1236" s="618">
        <f t="shared" si="18"/>
        <v>0</v>
      </c>
    </row>
    <row r="1237" spans="1:6">
      <c r="A1237" s="689"/>
      <c r="B1237" s="752"/>
      <c r="C1237" s="747" t="s">
        <v>136</v>
      </c>
      <c r="D1237" s="1266">
        <v>20</v>
      </c>
      <c r="E1237" s="745"/>
      <c r="F1237" s="618">
        <f t="shared" si="18"/>
        <v>0</v>
      </c>
    </row>
    <row r="1238" spans="1:6">
      <c r="A1238" s="689"/>
      <c r="B1238" s="752"/>
      <c r="C1238" s="747"/>
      <c r="D1238" s="1266"/>
      <c r="E1238" s="745"/>
      <c r="F1238" s="618">
        <f>(D1238*E1238)</f>
        <v>0</v>
      </c>
    </row>
    <row r="1239" spans="1:6" ht="25.5">
      <c r="A1239" s="689" t="s">
        <v>788</v>
      </c>
      <c r="B1239" s="753" t="s">
        <v>781</v>
      </c>
      <c r="C1239" s="747"/>
      <c r="D1239" s="1266"/>
      <c r="E1239" s="745"/>
      <c r="F1239" s="708"/>
    </row>
    <row r="1240" spans="1:6" ht="94.5" customHeight="1">
      <c r="A1240" s="689"/>
      <c r="B1240" s="753" t="s">
        <v>782</v>
      </c>
      <c r="C1240" s="747"/>
      <c r="D1240" s="1266"/>
      <c r="E1240" s="745"/>
      <c r="F1240" s="708"/>
    </row>
    <row r="1241" spans="1:6">
      <c r="A1241" s="689"/>
      <c r="B1241" s="995"/>
      <c r="C1241" s="747" t="s">
        <v>283</v>
      </c>
      <c r="D1241" s="1266">
        <v>550</v>
      </c>
      <c r="E1241" s="745"/>
      <c r="F1241" s="618">
        <f>(D1241*E1241)</f>
        <v>0</v>
      </c>
    </row>
    <row r="1242" spans="1:6">
      <c r="A1242" s="689"/>
      <c r="B1242" s="754"/>
      <c r="C1242" s="695"/>
      <c r="D1242" s="1249"/>
      <c r="E1242" s="608"/>
      <c r="F1242" s="708"/>
    </row>
    <row r="1243" spans="1:6">
      <c r="A1243" s="53" t="s">
        <v>159</v>
      </c>
      <c r="B1243" s="46" t="s">
        <v>384</v>
      </c>
      <c r="C1243" s="1253"/>
      <c r="D1243" s="1239" t="s">
        <v>194</v>
      </c>
      <c r="E1243" s="38"/>
      <c r="F1243" s="54">
        <f>SUM(F1189:F1242)</f>
        <v>0</v>
      </c>
    </row>
    <row r="1244" spans="1:6">
      <c r="A1244" s="32"/>
      <c r="B1244" s="3"/>
      <c r="C1244" s="1246"/>
      <c r="D1244" s="1245"/>
      <c r="E1244" s="15"/>
      <c r="F1244" s="718"/>
    </row>
    <row r="1245" spans="1:6">
      <c r="C1245" s="658"/>
      <c r="D1245" s="629"/>
      <c r="E1245" s="741"/>
      <c r="F1245" s="741"/>
    </row>
    <row r="1246" spans="1:6" s="69" customFormat="1">
      <c r="A1246" s="32" t="s">
        <v>160</v>
      </c>
      <c r="B1246" s="20" t="s">
        <v>385</v>
      </c>
      <c r="C1246" s="1246"/>
      <c r="D1246" s="1245"/>
      <c r="E1246" s="15"/>
      <c r="F1246" s="718"/>
    </row>
    <row r="1247" spans="1:6" s="69" customFormat="1">
      <c r="A1247" s="32"/>
      <c r="B1247" s="20"/>
      <c r="C1247" s="1246"/>
      <c r="D1247" s="1245"/>
      <c r="E1247" s="15"/>
      <c r="F1247" s="718"/>
    </row>
    <row r="1248" spans="1:6" ht="38.25">
      <c r="A1248" s="689"/>
      <c r="B1248" s="8" t="s">
        <v>3786</v>
      </c>
      <c r="C1248" s="695"/>
      <c r="D1248" s="1249"/>
      <c r="E1248" s="608"/>
      <c r="F1248" s="723"/>
    </row>
    <row r="1249" spans="1:6">
      <c r="A1249" s="689"/>
      <c r="B1249" s="8"/>
      <c r="C1249" s="695"/>
      <c r="D1249" s="1249"/>
      <c r="E1249" s="608"/>
      <c r="F1249" s="723"/>
    </row>
    <row r="1250" spans="1:6" ht="66" customHeight="1">
      <c r="A1250" s="709" t="s">
        <v>386</v>
      </c>
      <c r="B1250" s="726" t="s">
        <v>1303</v>
      </c>
      <c r="C1250" s="711"/>
      <c r="D1250" s="711"/>
      <c r="E1250" s="712"/>
      <c r="F1250" s="712"/>
    </row>
    <row r="1251" spans="1:6" ht="114.75">
      <c r="A1251" s="689"/>
      <c r="B1251" s="755" t="s">
        <v>1304</v>
      </c>
      <c r="C1251" s="695" t="s">
        <v>208</v>
      </c>
      <c r="D1251" s="1249">
        <v>450</v>
      </c>
      <c r="E1251" s="608"/>
      <c r="F1251" s="723">
        <f>(D1251*E1251)</f>
        <v>0</v>
      </c>
    </row>
    <row r="1252" spans="1:6">
      <c r="A1252" s="689"/>
      <c r="B1252" s="726"/>
      <c r="C1252" s="695"/>
      <c r="D1252" s="1249"/>
      <c r="E1252" s="608"/>
      <c r="F1252" s="723"/>
    </row>
    <row r="1253" spans="1:6" ht="38.25">
      <c r="A1253" s="689" t="s">
        <v>387</v>
      </c>
      <c r="B1253" s="677" t="s">
        <v>1305</v>
      </c>
      <c r="C1253" s="658"/>
      <c r="D1253" s="629"/>
      <c r="E1253" s="608"/>
      <c r="F1253" s="756"/>
    </row>
    <row r="1254" spans="1:6" ht="63.75">
      <c r="A1254" s="689"/>
      <c r="B1254" s="677" t="s">
        <v>1306</v>
      </c>
      <c r="C1254" s="658"/>
      <c r="D1254" s="629"/>
      <c r="E1254" s="608"/>
      <c r="F1254" s="756"/>
    </row>
    <row r="1255" spans="1:6" ht="51">
      <c r="A1255" s="757"/>
      <c r="B1255" s="677" t="s">
        <v>633</v>
      </c>
      <c r="C1255" s="658" t="s">
        <v>208</v>
      </c>
      <c r="D1255" s="716">
        <v>250</v>
      </c>
      <c r="E1255" s="718"/>
      <c r="F1255" s="723">
        <f>(D1255*E1255)</f>
        <v>0</v>
      </c>
    </row>
    <row r="1256" spans="1:6">
      <c r="A1256" s="689"/>
      <c r="B1256" s="726"/>
      <c r="C1256" s="695"/>
      <c r="D1256" s="1249"/>
      <c r="E1256" s="608"/>
      <c r="F1256" s="723"/>
    </row>
    <row r="1257" spans="1:6" ht="38.25">
      <c r="A1257" s="689" t="s">
        <v>388</v>
      </c>
      <c r="B1257" s="677" t="s">
        <v>1307</v>
      </c>
      <c r="C1257" s="658"/>
      <c r="D1257" s="629"/>
      <c r="E1257" s="608"/>
      <c r="F1257" s="756"/>
    </row>
    <row r="1258" spans="1:6" ht="51">
      <c r="A1258" s="689"/>
      <c r="B1258" s="677" t="s">
        <v>1308</v>
      </c>
      <c r="C1258" s="658"/>
      <c r="D1258" s="629"/>
      <c r="E1258" s="608"/>
      <c r="F1258" s="756"/>
    </row>
    <row r="1259" spans="1:6" ht="38.25">
      <c r="A1259" s="689"/>
      <c r="B1259" s="677" t="s">
        <v>4409</v>
      </c>
      <c r="C1259" s="658"/>
      <c r="D1259" s="629"/>
      <c r="E1259" s="608"/>
      <c r="F1259" s="756"/>
    </row>
    <row r="1260" spans="1:6" ht="38.25">
      <c r="A1260" s="689"/>
      <c r="B1260" s="677" t="s">
        <v>1309</v>
      </c>
      <c r="C1260" s="658"/>
      <c r="D1260" s="629"/>
      <c r="E1260" s="608"/>
      <c r="F1260" s="756"/>
    </row>
    <row r="1261" spans="1:6">
      <c r="A1261" s="689"/>
      <c r="B1261" s="677" t="s">
        <v>1310</v>
      </c>
      <c r="C1261" s="658"/>
      <c r="D1261" s="629"/>
      <c r="E1261" s="608"/>
      <c r="F1261" s="756"/>
    </row>
    <row r="1262" spans="1:6" ht="25.5">
      <c r="A1262" s="689"/>
      <c r="B1262" s="677" t="s">
        <v>1311</v>
      </c>
      <c r="C1262" s="658"/>
      <c r="D1262" s="629"/>
      <c r="E1262" s="608"/>
      <c r="F1262" s="756"/>
    </row>
    <row r="1263" spans="1:6">
      <c r="A1263" s="689"/>
      <c r="B1263" s="677" t="s">
        <v>1312</v>
      </c>
      <c r="C1263" s="658"/>
      <c r="D1263" s="629"/>
      <c r="E1263" s="608"/>
      <c r="F1263" s="756"/>
    </row>
    <row r="1264" spans="1:6">
      <c r="A1264" s="689"/>
      <c r="B1264" s="677" t="s">
        <v>1313</v>
      </c>
      <c r="C1264" s="658"/>
      <c r="D1264" s="629"/>
      <c r="E1264" s="608"/>
      <c r="F1264" s="756"/>
    </row>
    <row r="1265" spans="1:6">
      <c r="A1265" s="757"/>
      <c r="B1265" s="677" t="s">
        <v>1314</v>
      </c>
      <c r="C1265" s="658" t="s">
        <v>208</v>
      </c>
      <c r="D1265" s="716">
        <v>110</v>
      </c>
      <c r="E1265" s="718"/>
      <c r="F1265" s="723">
        <f>(D1265*E1265)</f>
        <v>0</v>
      </c>
    </row>
    <row r="1266" spans="1:6">
      <c r="A1266" s="689"/>
      <c r="B1266" s="726"/>
      <c r="C1266" s="695"/>
      <c r="D1266" s="1249"/>
      <c r="E1266" s="608"/>
      <c r="F1266" s="723"/>
    </row>
    <row r="1267" spans="1:6" ht="51">
      <c r="A1267" s="689" t="s">
        <v>267</v>
      </c>
      <c r="B1267" s="677" t="s">
        <v>1315</v>
      </c>
      <c r="C1267" s="658"/>
      <c r="D1267" s="629"/>
      <c r="E1267" s="608"/>
      <c r="F1267" s="756"/>
    </row>
    <row r="1268" spans="1:6" ht="25.5">
      <c r="A1268" s="689"/>
      <c r="B1268" s="677" t="s">
        <v>1316</v>
      </c>
      <c r="C1268" s="658"/>
      <c r="D1268" s="629"/>
      <c r="E1268" s="608"/>
      <c r="F1268" s="756"/>
    </row>
    <row r="1269" spans="1:6">
      <c r="A1269" s="689"/>
      <c r="B1269" s="677" t="s">
        <v>1317</v>
      </c>
      <c r="C1269" s="658"/>
      <c r="D1269" s="629"/>
      <c r="E1269" s="608"/>
      <c r="F1269" s="756"/>
    </row>
    <row r="1270" spans="1:6" ht="38.25">
      <c r="A1270" s="689"/>
      <c r="B1270" s="677" t="s">
        <v>1318</v>
      </c>
      <c r="C1270" s="658"/>
      <c r="D1270" s="629"/>
      <c r="E1270" s="608"/>
      <c r="F1270" s="756"/>
    </row>
    <row r="1271" spans="1:6">
      <c r="A1271" s="689"/>
      <c r="B1271" s="677" t="s">
        <v>1313</v>
      </c>
      <c r="C1271" s="658"/>
      <c r="D1271" s="629"/>
      <c r="E1271" s="608"/>
      <c r="F1271" s="756"/>
    </row>
    <row r="1272" spans="1:6">
      <c r="A1272" s="757"/>
      <c r="B1272" s="677" t="s">
        <v>1314</v>
      </c>
      <c r="C1272" s="658" t="s">
        <v>208</v>
      </c>
      <c r="D1272" s="716">
        <v>110</v>
      </c>
      <c r="E1272" s="718"/>
      <c r="F1272" s="723">
        <f>(D1272*E1272)</f>
        <v>0</v>
      </c>
    </row>
    <row r="1273" spans="1:6" s="69" customFormat="1">
      <c r="A1273" s="689"/>
      <c r="B1273" s="690"/>
      <c r="C1273" s="695"/>
      <c r="D1273" s="1249"/>
      <c r="E1273" s="608"/>
      <c r="F1273" s="708"/>
    </row>
    <row r="1274" spans="1:6" s="69" customFormat="1">
      <c r="A1274" s="53" t="s">
        <v>160</v>
      </c>
      <c r="B1274" s="46" t="s">
        <v>597</v>
      </c>
      <c r="C1274" s="1253"/>
      <c r="D1274" s="1239" t="s">
        <v>194</v>
      </c>
      <c r="E1274" s="38"/>
      <c r="F1274" s="710">
        <f>SUM(F1250:F1273)</f>
        <v>0</v>
      </c>
    </row>
    <row r="1275" spans="1:6" s="69" customFormat="1">
      <c r="A1275" s="71"/>
      <c r="B1275" s="89"/>
      <c r="C1275" s="1240"/>
      <c r="D1275" s="1241"/>
      <c r="E1275" s="77"/>
      <c r="F1275" s="75"/>
    </row>
    <row r="1276" spans="1:6" s="69" customFormat="1">
      <c r="A1276" s="86"/>
      <c r="B1276" s="90"/>
      <c r="C1276" s="1268"/>
      <c r="D1276" s="1171"/>
      <c r="E1276" s="83"/>
      <c r="F1276" s="83"/>
    </row>
    <row r="1277" spans="1:6" s="69" customFormat="1">
      <c r="A1277" s="32">
        <v>10</v>
      </c>
      <c r="B1277" s="3" t="s">
        <v>174</v>
      </c>
      <c r="C1277" s="1240"/>
      <c r="D1277" s="1241"/>
      <c r="E1277" s="73"/>
      <c r="F1277" s="85"/>
    </row>
    <row r="1278" spans="1:6" s="69" customFormat="1">
      <c r="A1278" s="32"/>
      <c r="B1278" s="3"/>
      <c r="C1278" s="1240"/>
      <c r="D1278" s="1241"/>
      <c r="E1278" s="73"/>
      <c r="F1278" s="85"/>
    </row>
    <row r="1279" spans="1:6" s="69" customFormat="1" ht="38.25">
      <c r="A1279" s="32"/>
      <c r="B1279" s="8" t="s">
        <v>3786</v>
      </c>
      <c r="C1279" s="1240"/>
      <c r="D1279" s="1241"/>
      <c r="E1279" s="73"/>
      <c r="F1279" s="85"/>
    </row>
    <row r="1280" spans="1:6" s="69" customFormat="1" ht="102">
      <c r="A1280" s="32"/>
      <c r="B1280" s="758" t="s">
        <v>3856</v>
      </c>
      <c r="C1280" s="1240"/>
      <c r="D1280" s="1241"/>
      <c r="E1280" s="73"/>
      <c r="F1280" s="85"/>
    </row>
    <row r="1281" spans="1:6" s="69" customFormat="1">
      <c r="A1281" s="71"/>
      <c r="B1281" s="89"/>
      <c r="C1281" s="1240"/>
      <c r="D1281" s="1241"/>
      <c r="E1281" s="73"/>
      <c r="F1281" s="85"/>
    </row>
    <row r="1282" spans="1:6" s="69" customFormat="1" ht="63.75">
      <c r="A1282" s="689" t="s">
        <v>1399</v>
      </c>
      <c r="B1282" s="759" t="s">
        <v>4408</v>
      </c>
      <c r="C1282" s="1240"/>
      <c r="D1282" s="1241"/>
      <c r="E1282" s="73"/>
      <c r="F1282" s="85"/>
    </row>
    <row r="1283" spans="1:6" s="69" customFormat="1" ht="51">
      <c r="A1283" s="71"/>
      <c r="B1283" s="93" t="s">
        <v>812</v>
      </c>
      <c r="C1283" s="1240"/>
      <c r="D1283" s="1241"/>
      <c r="E1283" s="73"/>
      <c r="F1283" s="85"/>
    </row>
    <row r="1284" spans="1:6" s="69" customFormat="1" ht="127.5">
      <c r="A1284" s="71"/>
      <c r="B1284" s="93" t="s">
        <v>813</v>
      </c>
      <c r="C1284" s="1240"/>
      <c r="D1284" s="1241"/>
      <c r="E1284" s="73"/>
      <c r="F1284" s="85"/>
    </row>
    <row r="1285" spans="1:6" s="69" customFormat="1" ht="76.5">
      <c r="A1285" s="71"/>
      <c r="B1285" s="759" t="s">
        <v>814</v>
      </c>
      <c r="C1285" s="1240"/>
      <c r="D1285" s="1241"/>
      <c r="E1285" s="73"/>
      <c r="F1285" s="85"/>
    </row>
    <row r="1286" spans="1:6" s="69" customFormat="1" ht="191.25">
      <c r="A1286" s="71"/>
      <c r="B1286" s="760" t="s">
        <v>815</v>
      </c>
      <c r="C1286" s="1240"/>
      <c r="D1286" s="1241"/>
      <c r="E1286" s="73"/>
      <c r="F1286" s="85"/>
    </row>
    <row r="1287" spans="1:6" s="69" customFormat="1" ht="63.75">
      <c r="A1287" s="71"/>
      <c r="B1287" s="760" t="s">
        <v>816</v>
      </c>
      <c r="C1287" s="1240"/>
      <c r="D1287" s="1241"/>
      <c r="E1287" s="73"/>
      <c r="F1287" s="85"/>
    </row>
    <row r="1288" spans="1:6" s="69" customFormat="1" ht="242.25">
      <c r="A1288" s="71"/>
      <c r="B1288" s="94" t="s">
        <v>4243</v>
      </c>
      <c r="C1288" s="1240"/>
      <c r="D1288" s="1241"/>
      <c r="E1288" s="73"/>
      <c r="F1288" s="85"/>
    </row>
    <row r="1289" spans="1:6" s="69" customFormat="1" ht="38.25">
      <c r="A1289" s="71"/>
      <c r="B1289" s="760" t="s">
        <v>817</v>
      </c>
      <c r="C1289" s="761"/>
      <c r="D1289" s="761"/>
      <c r="E1289" s="761"/>
      <c r="F1289" s="762"/>
    </row>
    <row r="1290" spans="1:6" s="69" customFormat="1" ht="38.25">
      <c r="A1290" s="71"/>
      <c r="B1290" s="760" t="s">
        <v>818</v>
      </c>
      <c r="C1290" s="761"/>
      <c r="D1290" s="761"/>
      <c r="E1290" s="761"/>
      <c r="F1290" s="762"/>
    </row>
    <row r="1291" spans="1:6" s="69" customFormat="1">
      <c r="A1291" s="71"/>
      <c r="B1291" s="760" t="s">
        <v>819</v>
      </c>
      <c r="C1291" s="761"/>
      <c r="D1291" s="761"/>
      <c r="E1291" s="761"/>
      <c r="F1291" s="762"/>
    </row>
    <row r="1292" spans="1:6" s="69" customFormat="1">
      <c r="A1292" s="71"/>
      <c r="B1292" s="760" t="s">
        <v>820</v>
      </c>
      <c r="C1292" s="761"/>
      <c r="D1292" s="761"/>
      <c r="E1292" s="761"/>
      <c r="F1292" s="762"/>
    </row>
    <row r="1293" spans="1:6" s="69" customFormat="1" ht="25.5">
      <c r="A1293" s="71"/>
      <c r="B1293" s="760" t="s">
        <v>821</v>
      </c>
      <c r="C1293" s="761"/>
      <c r="D1293" s="761"/>
      <c r="E1293" s="761"/>
      <c r="F1293" s="762"/>
    </row>
    <row r="1294" spans="1:6" s="69" customFormat="1" ht="25.5">
      <c r="A1294" s="71"/>
      <c r="B1294" s="760" t="s">
        <v>822</v>
      </c>
      <c r="C1294" s="761"/>
      <c r="D1294" s="761"/>
      <c r="E1294" s="761"/>
      <c r="F1294" s="762"/>
    </row>
    <row r="1295" spans="1:6" s="69" customFormat="1" ht="25.5">
      <c r="A1295" s="71"/>
      <c r="B1295" s="760" t="s">
        <v>823</v>
      </c>
      <c r="C1295" s="761"/>
      <c r="D1295" s="761"/>
      <c r="E1295" s="761"/>
      <c r="F1295" s="762"/>
    </row>
    <row r="1296" spans="1:6" s="69" customFormat="1">
      <c r="A1296" s="71"/>
      <c r="B1296" s="760" t="s">
        <v>824</v>
      </c>
      <c r="C1296" s="761"/>
      <c r="D1296" s="761"/>
      <c r="E1296" s="761"/>
      <c r="F1296" s="762"/>
    </row>
    <row r="1297" spans="1:6" s="69" customFormat="1">
      <c r="A1297" s="71"/>
      <c r="B1297" s="760" t="s">
        <v>825</v>
      </c>
      <c r="C1297" s="761"/>
      <c r="D1297" s="761"/>
      <c r="E1297" s="761"/>
      <c r="F1297" s="762"/>
    </row>
    <row r="1298" spans="1:6" s="69" customFormat="1">
      <c r="A1298" s="71"/>
      <c r="B1298" s="736"/>
      <c r="C1298" s="761"/>
      <c r="D1298" s="761"/>
      <c r="E1298" s="761"/>
      <c r="F1298" s="762"/>
    </row>
    <row r="1299" spans="1:6" s="69" customFormat="1" ht="51">
      <c r="A1299" s="71"/>
      <c r="B1299" s="94" t="s">
        <v>4407</v>
      </c>
      <c r="C1299" s="761"/>
      <c r="D1299" s="761"/>
      <c r="E1299" s="761"/>
      <c r="F1299" s="762"/>
    </row>
    <row r="1300" spans="1:6" s="69" customFormat="1" ht="51">
      <c r="A1300" s="71"/>
      <c r="B1300" s="763" t="s">
        <v>826</v>
      </c>
      <c r="C1300" s="761"/>
      <c r="D1300" s="761"/>
      <c r="E1300" s="761"/>
      <c r="F1300" s="762"/>
    </row>
    <row r="1301" spans="1:6" s="69" customFormat="1">
      <c r="A1301" s="71"/>
      <c r="B1301" s="763"/>
      <c r="C1301" s="761"/>
      <c r="D1301" s="761"/>
      <c r="E1301" s="761"/>
      <c r="F1301" s="762"/>
    </row>
    <row r="1302" spans="1:6" s="69" customFormat="1" ht="52.5" customHeight="1">
      <c r="A1302" s="71"/>
      <c r="B1302" s="95" t="s">
        <v>827</v>
      </c>
      <c r="C1302" s="761"/>
      <c r="D1302" s="761"/>
      <c r="E1302" s="761"/>
      <c r="F1302" s="762"/>
    </row>
    <row r="1303" spans="1:6" s="69" customFormat="1">
      <c r="A1303" s="71"/>
      <c r="B1303" s="650"/>
      <c r="C1303" s="761"/>
      <c r="D1303" s="761"/>
      <c r="E1303" s="761"/>
      <c r="F1303" s="762"/>
    </row>
    <row r="1304" spans="1:6" s="69" customFormat="1">
      <c r="A1304" s="71"/>
      <c r="B1304" s="96" t="s">
        <v>828</v>
      </c>
      <c r="C1304" s="761"/>
      <c r="D1304" s="761"/>
      <c r="E1304" s="761"/>
      <c r="F1304" s="762"/>
    </row>
    <row r="1305" spans="1:6" s="69" customFormat="1">
      <c r="A1305" s="71"/>
      <c r="B1305" s="736" t="s">
        <v>829</v>
      </c>
      <c r="C1305" s="1237"/>
      <c r="D1305" s="1269"/>
      <c r="E1305" s="735"/>
      <c r="F1305" s="735"/>
    </row>
    <row r="1306" spans="1:6" s="69" customFormat="1">
      <c r="A1306" s="71"/>
      <c r="B1306" s="736" t="s">
        <v>830</v>
      </c>
      <c r="C1306" s="1237" t="s">
        <v>208</v>
      </c>
      <c r="D1306" s="1237">
        <v>2600</v>
      </c>
      <c r="E1306" s="735"/>
      <c r="F1306" s="765">
        <f>D1306*E1306</f>
        <v>0</v>
      </c>
    </row>
    <row r="1307" spans="1:6" s="69" customFormat="1">
      <c r="A1307" s="71"/>
      <c r="B1307" s="89"/>
      <c r="C1307" s="72"/>
      <c r="D1307" s="73"/>
      <c r="E1307" s="73"/>
      <c r="F1307" s="85"/>
    </row>
    <row r="1308" spans="1:6" s="69" customFormat="1">
      <c r="A1308" s="71"/>
      <c r="B1308" s="89"/>
      <c r="C1308" s="72"/>
      <c r="D1308" s="73"/>
      <c r="E1308" s="73"/>
      <c r="F1308" s="85"/>
    </row>
    <row r="1309" spans="1:6" s="69" customFormat="1" ht="264.75" customHeight="1">
      <c r="A1309" s="689" t="s">
        <v>1400</v>
      </c>
      <c r="B1309" s="22" t="s">
        <v>3129</v>
      </c>
      <c r="C1309" s="72"/>
      <c r="D1309" s="73"/>
      <c r="E1309" s="73"/>
      <c r="F1309" s="85"/>
    </row>
    <row r="1310" spans="1:6" s="69" customFormat="1" ht="250.5" customHeight="1">
      <c r="A1310" s="689"/>
      <c r="B1310" s="752" t="s">
        <v>3130</v>
      </c>
      <c r="C1310" s="1237" t="s">
        <v>208</v>
      </c>
      <c r="D1310" s="1237">
        <v>155</v>
      </c>
      <c r="E1310" s="735"/>
      <c r="F1310" s="765">
        <f>D1310*E1310</f>
        <v>0</v>
      </c>
    </row>
    <row r="1311" spans="1:6" s="69" customFormat="1">
      <c r="A1311" s="689"/>
      <c r="B1311" s="752" t="s">
        <v>4406</v>
      </c>
      <c r="C1311" s="764"/>
      <c r="D1311" s="764"/>
      <c r="E1311" s="735"/>
      <c r="F1311" s="765"/>
    </row>
    <row r="1312" spans="1:6" s="69" customFormat="1">
      <c r="A1312" s="689"/>
      <c r="B1312" s="1295"/>
      <c r="C1312" s="764"/>
      <c r="D1312" s="764"/>
      <c r="E1312" s="735"/>
      <c r="F1312" s="765"/>
    </row>
    <row r="1313" spans="1:6" s="69" customFormat="1">
      <c r="A1313" s="71"/>
      <c r="B1313" s="89"/>
      <c r="C1313" s="72"/>
      <c r="D1313" s="73"/>
      <c r="E1313" s="73"/>
      <c r="F1313" s="85"/>
    </row>
    <row r="1314" spans="1:6" s="69" customFormat="1">
      <c r="A1314" s="689" t="s">
        <v>1203</v>
      </c>
      <c r="B1314" s="94" t="s">
        <v>1175</v>
      </c>
      <c r="C1314" s="72"/>
      <c r="D1314" s="73"/>
      <c r="E1314" s="73"/>
      <c r="F1314" s="85"/>
    </row>
    <row r="1315" spans="1:6" s="69" customFormat="1">
      <c r="A1315" s="71"/>
      <c r="B1315" s="97"/>
      <c r="C1315" s="72"/>
      <c r="D1315" s="73"/>
      <c r="E1315" s="73"/>
      <c r="F1315" s="85"/>
    </row>
    <row r="1316" spans="1:6" s="123" customFormat="1" ht="13.15" customHeight="1">
      <c r="A1316" s="1328" t="s">
        <v>1176</v>
      </c>
      <c r="B1316" s="1328"/>
      <c r="C1316" s="1328"/>
      <c r="D1316" s="1328"/>
      <c r="E1316" s="1328"/>
      <c r="F1316" s="1328"/>
    </row>
    <row r="1317" spans="1:6" s="123" customFormat="1">
      <c r="A1317" s="1328"/>
      <c r="B1317" s="1328"/>
      <c r="C1317" s="1328"/>
      <c r="D1317" s="1328"/>
      <c r="E1317" s="1328"/>
      <c r="F1317" s="1328"/>
    </row>
    <row r="1318" spans="1:6" s="123" customFormat="1">
      <c r="A1318" s="1328"/>
      <c r="B1318" s="1328"/>
      <c r="C1318" s="1328"/>
      <c r="D1318" s="1328"/>
      <c r="E1318" s="1328"/>
      <c r="F1318" s="1328"/>
    </row>
    <row r="1319" spans="1:6" s="123" customFormat="1">
      <c r="A1319" s="1328"/>
      <c r="B1319" s="1328"/>
      <c r="C1319" s="1328"/>
      <c r="D1319" s="1328"/>
      <c r="E1319" s="1328"/>
      <c r="F1319" s="1328"/>
    </row>
    <row r="1320" spans="1:6" s="123" customFormat="1">
      <c r="A1320" s="766"/>
      <c r="B1320" s="767"/>
      <c r="C1320" s="768"/>
      <c r="D1320" s="769"/>
      <c r="E1320" s="770"/>
      <c r="F1320" s="770"/>
    </row>
    <row r="1321" spans="1:6" s="123" customFormat="1" ht="13.15" customHeight="1">
      <c r="A1321" s="1328" t="s">
        <v>1177</v>
      </c>
      <c r="B1321" s="1328"/>
      <c r="C1321" s="1328"/>
      <c r="D1321" s="1328"/>
      <c r="E1321" s="1328"/>
      <c r="F1321" s="1328"/>
    </row>
    <row r="1322" spans="1:6" s="123" customFormat="1">
      <c r="A1322" s="1328"/>
      <c r="B1322" s="1328"/>
      <c r="C1322" s="1328"/>
      <c r="D1322" s="1328"/>
      <c r="E1322" s="1328"/>
      <c r="F1322" s="1328"/>
    </row>
    <row r="1323" spans="1:6" s="123" customFormat="1">
      <c r="A1323" s="1328"/>
      <c r="B1323" s="1328"/>
      <c r="C1323" s="1328"/>
      <c r="D1323" s="1328"/>
      <c r="E1323" s="1328"/>
      <c r="F1323" s="1328"/>
    </row>
    <row r="1324" spans="1:6" s="123" customFormat="1">
      <c r="A1324" s="1328"/>
      <c r="B1324" s="1328"/>
      <c r="C1324" s="1328"/>
      <c r="D1324" s="1328"/>
      <c r="E1324" s="1328"/>
      <c r="F1324" s="1328"/>
    </row>
    <row r="1325" spans="1:6" s="123" customFormat="1">
      <c r="A1325" s="1328"/>
      <c r="B1325" s="1328"/>
      <c r="C1325" s="1328"/>
      <c r="D1325" s="1328"/>
      <c r="E1325" s="1328"/>
      <c r="F1325" s="1328"/>
    </row>
    <row r="1326" spans="1:6" s="123" customFormat="1">
      <c r="A1326" s="766"/>
      <c r="B1326" s="767"/>
      <c r="C1326" s="768"/>
      <c r="D1326" s="767"/>
      <c r="E1326" s="771"/>
      <c r="F1326" s="767"/>
    </row>
    <row r="1327" spans="1:6" s="123" customFormat="1">
      <c r="A1327" s="1328" t="s">
        <v>1178</v>
      </c>
      <c r="B1327" s="1328"/>
      <c r="C1327" s="1328"/>
      <c r="D1327" s="1328"/>
      <c r="E1327" s="1328"/>
      <c r="F1327" s="1328"/>
    </row>
    <row r="1328" spans="1:6" s="123" customFormat="1">
      <c r="A1328" s="1328"/>
      <c r="B1328" s="1328"/>
      <c r="C1328" s="1328"/>
      <c r="D1328" s="1328"/>
      <c r="E1328" s="1328"/>
      <c r="F1328" s="1328"/>
    </row>
    <row r="1329" spans="1:6" s="123" customFormat="1">
      <c r="A1329" s="766"/>
      <c r="B1329" s="767"/>
      <c r="C1329" s="772"/>
      <c r="D1329" s="773"/>
      <c r="E1329" s="770"/>
      <c r="F1329" s="770"/>
    </row>
    <row r="1330" spans="1:6" s="123" customFormat="1">
      <c r="A1330" s="1328" t="s">
        <v>1179</v>
      </c>
      <c r="B1330" s="1328"/>
      <c r="C1330" s="1328"/>
      <c r="D1330" s="1328"/>
      <c r="E1330" s="1328"/>
      <c r="F1330" s="1328"/>
    </row>
    <row r="1331" spans="1:6" s="123" customFormat="1">
      <c r="A1331" s="1328"/>
      <c r="B1331" s="1328"/>
      <c r="C1331" s="1328"/>
      <c r="D1331" s="1328"/>
      <c r="E1331" s="1328"/>
      <c r="F1331" s="1328"/>
    </row>
    <row r="1332" spans="1:6" s="123" customFormat="1">
      <c r="A1332" s="766"/>
      <c r="B1332" s="767"/>
      <c r="C1332" s="772"/>
      <c r="D1332" s="773"/>
      <c r="E1332" s="770"/>
      <c r="F1332" s="770"/>
    </row>
    <row r="1333" spans="1:6" s="123" customFormat="1">
      <c r="A1333" s="1329" t="s">
        <v>1180</v>
      </c>
      <c r="B1333" s="1329"/>
      <c r="C1333" s="1329"/>
      <c r="D1333" s="1329"/>
      <c r="E1333" s="1329"/>
      <c r="F1333" s="1329"/>
    </row>
    <row r="1334" spans="1:6" s="123" customFormat="1">
      <c r="A1334" s="774"/>
      <c r="B1334" s="775"/>
      <c r="C1334" s="776"/>
      <c r="D1334" s="777"/>
      <c r="E1334" s="611"/>
      <c r="F1334" s="611"/>
    </row>
    <row r="1335" spans="1:6" s="123" customFormat="1">
      <c r="A1335" s="1337" t="s">
        <v>1181</v>
      </c>
      <c r="B1335" s="1337"/>
      <c r="C1335" s="1337"/>
      <c r="D1335" s="1337"/>
      <c r="E1335" s="1337"/>
      <c r="F1335" s="1337"/>
    </row>
    <row r="1336" spans="1:6" s="123" customFormat="1">
      <c r="A1336" s="1337"/>
      <c r="B1336" s="1337"/>
      <c r="C1336" s="1337"/>
      <c r="D1336" s="1337"/>
      <c r="E1336" s="1337"/>
      <c r="F1336" s="1337"/>
    </row>
    <row r="1337" spans="1:6" s="123" customFormat="1">
      <c r="A1337" s="1337"/>
      <c r="B1337" s="1337"/>
      <c r="C1337" s="1337"/>
      <c r="D1337" s="1337"/>
      <c r="E1337" s="1337"/>
      <c r="F1337" s="1337"/>
    </row>
    <row r="1338" spans="1:6" s="123" customFormat="1">
      <c r="A1338" s="766"/>
      <c r="B1338" s="778"/>
      <c r="C1338" s="779"/>
      <c r="D1338" s="773"/>
      <c r="E1338" s="770"/>
      <c r="F1338" s="770"/>
    </row>
    <row r="1339" spans="1:6" s="123" customFormat="1">
      <c r="A1339" s="1328" t="s">
        <v>1182</v>
      </c>
      <c r="B1339" s="1328"/>
      <c r="C1339" s="1328"/>
      <c r="D1339" s="1328"/>
      <c r="E1339" s="1328"/>
      <c r="F1339" s="1328"/>
    </row>
    <row r="1340" spans="1:6" s="123" customFormat="1">
      <c r="A1340" s="1328"/>
      <c r="B1340" s="1328"/>
      <c r="C1340" s="1328"/>
      <c r="D1340" s="1328"/>
      <c r="E1340" s="1328"/>
      <c r="F1340" s="1328"/>
    </row>
    <row r="1341" spans="1:6" s="123" customFormat="1">
      <c r="A1341" s="780"/>
      <c r="B1341" s="781"/>
      <c r="C1341" s="776"/>
      <c r="D1341" s="777"/>
      <c r="E1341" s="611"/>
      <c r="F1341" s="611"/>
    </row>
    <row r="1342" spans="1:6" s="123" customFormat="1">
      <c r="A1342" s="1328" t="s">
        <v>1183</v>
      </c>
      <c r="B1342" s="1328"/>
      <c r="C1342" s="1328"/>
      <c r="D1342" s="1328"/>
      <c r="E1342" s="1328"/>
      <c r="F1342" s="1328"/>
    </row>
    <row r="1343" spans="1:6" s="123" customFormat="1">
      <c r="A1343" s="1328"/>
      <c r="B1343" s="1328"/>
      <c r="C1343" s="1328"/>
      <c r="D1343" s="1328"/>
      <c r="E1343" s="1328"/>
      <c r="F1343" s="1328"/>
    </row>
    <row r="1344" spans="1:6" s="123" customFormat="1">
      <c r="A1344" s="782"/>
      <c r="B1344" s="783"/>
      <c r="C1344" s="772"/>
      <c r="D1344" s="773"/>
      <c r="E1344" s="770"/>
      <c r="F1344" s="770"/>
    </row>
    <row r="1345" spans="1:6" s="123" customFormat="1">
      <c r="A1345" s="1328" t="s">
        <v>1184</v>
      </c>
      <c r="B1345" s="1328"/>
      <c r="C1345" s="1328"/>
      <c r="D1345" s="1328"/>
      <c r="E1345" s="1328"/>
      <c r="F1345" s="1328"/>
    </row>
    <row r="1346" spans="1:6" s="123" customFormat="1">
      <c r="A1346" s="1328"/>
      <c r="B1346" s="1328"/>
      <c r="C1346" s="1328"/>
      <c r="D1346" s="1328"/>
      <c r="E1346" s="1328"/>
      <c r="F1346" s="1328"/>
    </row>
    <row r="1347" spans="1:6" s="123" customFormat="1">
      <c r="A1347" s="1328"/>
      <c r="B1347" s="1328"/>
      <c r="C1347" s="1328"/>
      <c r="D1347" s="1328"/>
      <c r="E1347" s="1328"/>
      <c r="F1347" s="1328"/>
    </row>
    <row r="1348" spans="1:6" s="123" customFormat="1">
      <c r="A1348" s="1328"/>
      <c r="B1348" s="1328"/>
      <c r="C1348" s="1328"/>
      <c r="D1348" s="1328"/>
      <c r="E1348" s="1328"/>
      <c r="F1348" s="1328"/>
    </row>
    <row r="1349" spans="1:6" s="123" customFormat="1">
      <c r="A1349" s="1328"/>
      <c r="B1349" s="1328"/>
      <c r="C1349" s="1328"/>
      <c r="D1349" s="1328"/>
      <c r="E1349" s="1328"/>
      <c r="F1349" s="1328"/>
    </row>
    <row r="1350" spans="1:6" s="123" customFormat="1">
      <c r="A1350" s="782"/>
      <c r="B1350" s="783"/>
      <c r="C1350" s="772"/>
      <c r="D1350" s="773"/>
      <c r="E1350" s="770"/>
      <c r="F1350" s="770"/>
    </row>
    <row r="1351" spans="1:6" s="123" customFormat="1">
      <c r="A1351" s="1328" t="s">
        <v>1185</v>
      </c>
      <c r="B1351" s="1328"/>
      <c r="C1351" s="1328"/>
      <c r="D1351" s="1328"/>
      <c r="E1351" s="1328"/>
      <c r="F1351" s="1328"/>
    </row>
    <row r="1352" spans="1:6" s="123" customFormat="1">
      <c r="A1352" s="1328"/>
      <c r="B1352" s="1328"/>
      <c r="C1352" s="1328"/>
      <c r="D1352" s="1328"/>
      <c r="E1352" s="1328"/>
      <c r="F1352" s="1328"/>
    </row>
    <row r="1353" spans="1:6" s="123" customFormat="1">
      <c r="A1353" s="1328"/>
      <c r="B1353" s="1328"/>
      <c r="C1353" s="1328"/>
      <c r="D1353" s="1328"/>
      <c r="E1353" s="1328"/>
      <c r="F1353" s="1328"/>
    </row>
    <row r="1354" spans="1:6" s="123" customFormat="1">
      <c r="A1354" s="1328"/>
      <c r="B1354" s="1328"/>
      <c r="C1354" s="1328"/>
      <c r="D1354" s="1328"/>
      <c r="E1354" s="1328"/>
      <c r="F1354" s="1328"/>
    </row>
    <row r="1355" spans="1:6" s="123" customFormat="1">
      <c r="A1355" s="1328"/>
      <c r="B1355" s="1328"/>
      <c r="C1355" s="1328"/>
      <c r="D1355" s="1328"/>
      <c r="E1355" s="1328"/>
      <c r="F1355" s="1328"/>
    </row>
    <row r="1356" spans="1:6" s="123" customFormat="1">
      <c r="A1356" s="782"/>
      <c r="B1356" s="783"/>
      <c r="C1356" s="772"/>
      <c r="D1356" s="773"/>
      <c r="E1356" s="770"/>
      <c r="F1356" s="770"/>
    </row>
    <row r="1357" spans="1:6" s="123" customFormat="1" ht="13.15" customHeight="1">
      <c r="A1357" s="1328" t="s">
        <v>1186</v>
      </c>
      <c r="B1357" s="1328"/>
      <c r="C1357" s="1328"/>
      <c r="D1357" s="1328"/>
      <c r="E1357" s="1328"/>
      <c r="F1357" s="1328"/>
    </row>
    <row r="1358" spans="1:6" s="123" customFormat="1">
      <c r="A1358" s="1328"/>
      <c r="B1358" s="1328"/>
      <c r="C1358" s="1328"/>
      <c r="D1358" s="1328"/>
      <c r="E1358" s="1328"/>
      <c r="F1358" s="1328"/>
    </row>
    <row r="1359" spans="1:6" s="123" customFormat="1" ht="25.5" customHeight="1">
      <c r="A1359" s="1328"/>
      <c r="B1359" s="1328"/>
      <c r="C1359" s="1328"/>
      <c r="D1359" s="1328"/>
      <c r="E1359" s="1328"/>
      <c r="F1359" s="1328"/>
    </row>
    <row r="1360" spans="1:6" s="123" customFormat="1">
      <c r="A1360" s="766"/>
      <c r="B1360" s="767"/>
      <c r="C1360" s="768"/>
      <c r="D1360" s="767"/>
      <c r="E1360" s="771"/>
      <c r="F1360" s="767"/>
    </row>
    <row r="1361" spans="1:6" s="123" customFormat="1">
      <c r="A1361" s="1328" t="s">
        <v>1187</v>
      </c>
      <c r="B1361" s="1328"/>
      <c r="C1361" s="1328"/>
      <c r="D1361" s="1328"/>
      <c r="E1361" s="1328"/>
      <c r="F1361" s="1328"/>
    </row>
    <row r="1362" spans="1:6" s="123" customFormat="1">
      <c r="A1362" s="1328"/>
      <c r="B1362" s="1328"/>
      <c r="C1362" s="1328"/>
      <c r="D1362" s="1328"/>
      <c r="E1362" s="1328"/>
      <c r="F1362" s="1328"/>
    </row>
    <row r="1363" spans="1:6" s="123" customFormat="1">
      <c r="A1363" s="1328"/>
      <c r="B1363" s="1328"/>
      <c r="C1363" s="1328"/>
      <c r="D1363" s="1328"/>
      <c r="E1363" s="1328"/>
      <c r="F1363" s="1328"/>
    </row>
    <row r="1364" spans="1:6" s="123" customFormat="1">
      <c r="A1364" s="1328"/>
      <c r="B1364" s="1328"/>
      <c r="C1364" s="1328"/>
      <c r="D1364" s="1328"/>
      <c r="E1364" s="1328"/>
      <c r="F1364" s="1328"/>
    </row>
    <row r="1365" spans="1:6" s="123" customFormat="1">
      <c r="A1365" s="1328"/>
      <c r="B1365" s="1328"/>
      <c r="C1365" s="1328"/>
      <c r="D1365" s="1328"/>
      <c r="E1365" s="1328"/>
      <c r="F1365" s="1328"/>
    </row>
    <row r="1366" spans="1:6" s="123" customFormat="1">
      <c r="A1366" s="1328"/>
      <c r="B1366" s="1328"/>
      <c r="C1366" s="1328"/>
      <c r="D1366" s="1328"/>
      <c r="E1366" s="1328"/>
      <c r="F1366" s="1328"/>
    </row>
    <row r="1367" spans="1:6" s="69" customFormat="1">
      <c r="A1367" s="71"/>
      <c r="B1367" s="97"/>
      <c r="C1367" s="72"/>
      <c r="D1367" s="73"/>
      <c r="E1367" s="73"/>
      <c r="F1367" s="85"/>
    </row>
    <row r="1368" spans="1:6" s="69" customFormat="1">
      <c r="A1368" s="71"/>
      <c r="B1368" s="124" t="s">
        <v>1188</v>
      </c>
      <c r="C1368" s="72"/>
      <c r="D1368" s="73"/>
      <c r="E1368" s="73"/>
      <c r="F1368" s="85"/>
    </row>
    <row r="1369" spans="1:6" s="69" customFormat="1">
      <c r="A1369" s="71"/>
      <c r="B1369" s="124"/>
      <c r="C1369" s="72"/>
      <c r="D1369" s="73"/>
      <c r="E1369" s="73"/>
      <c r="F1369" s="85"/>
    </row>
    <row r="1370" spans="1:6" s="69" customFormat="1" ht="140.25">
      <c r="A1370" s="71"/>
      <c r="B1370" s="775" t="s">
        <v>1189</v>
      </c>
      <c r="C1370" s="72"/>
      <c r="D1370" s="73"/>
      <c r="E1370" s="73"/>
      <c r="F1370" s="85"/>
    </row>
    <row r="1371" spans="1:6" s="69" customFormat="1" ht="76.5">
      <c r="A1371" s="71"/>
      <c r="B1371" s="775" t="s">
        <v>1190</v>
      </c>
      <c r="C1371" s="72"/>
      <c r="D1371" s="73"/>
      <c r="E1371" s="73"/>
      <c r="F1371" s="85"/>
    </row>
    <row r="1372" spans="1:6" s="69" customFormat="1" ht="153">
      <c r="A1372" s="71"/>
      <c r="B1372" s="775" t="s">
        <v>1191</v>
      </c>
      <c r="C1372" s="72"/>
      <c r="D1372" s="73"/>
      <c r="E1372" s="73"/>
      <c r="F1372" s="85"/>
    </row>
    <row r="1373" spans="1:6" s="69" customFormat="1" ht="76.5">
      <c r="A1373" s="71"/>
      <c r="B1373" s="767" t="s">
        <v>1192</v>
      </c>
      <c r="C1373" s="72"/>
      <c r="D1373" s="73"/>
      <c r="E1373" s="73"/>
      <c r="F1373" s="85"/>
    </row>
    <row r="1374" spans="1:6" s="69" customFormat="1" ht="102">
      <c r="A1374" s="71"/>
      <c r="B1374" s="775" t="s">
        <v>1193</v>
      </c>
      <c r="C1374" s="72"/>
      <c r="D1374" s="73"/>
      <c r="E1374" s="73"/>
      <c r="F1374" s="85"/>
    </row>
    <row r="1375" spans="1:6" s="69" customFormat="1" ht="51">
      <c r="A1375" s="71"/>
      <c r="B1375" s="775" t="s">
        <v>1194</v>
      </c>
      <c r="C1375" s="72"/>
      <c r="D1375" s="73"/>
      <c r="E1375" s="73"/>
      <c r="F1375" s="85"/>
    </row>
    <row r="1376" spans="1:6" s="69" customFormat="1" ht="51">
      <c r="A1376" s="71"/>
      <c r="B1376" s="775" t="s">
        <v>1195</v>
      </c>
      <c r="C1376" s="72"/>
      <c r="D1376" s="73"/>
      <c r="E1376" s="73"/>
      <c r="F1376" s="85"/>
    </row>
    <row r="1377" spans="1:6" s="69" customFormat="1" ht="114.75">
      <c r="A1377" s="71"/>
      <c r="B1377" s="767" t="s">
        <v>1196</v>
      </c>
      <c r="C1377" s="72"/>
      <c r="D1377" s="73"/>
      <c r="E1377" s="73"/>
      <c r="F1377" s="85"/>
    </row>
    <row r="1378" spans="1:6" s="69" customFormat="1">
      <c r="A1378" s="71"/>
      <c r="B1378" s="767" t="s">
        <v>1197</v>
      </c>
      <c r="C1378" s="72"/>
      <c r="D1378" s="73"/>
      <c r="E1378" s="73"/>
      <c r="F1378" s="85"/>
    </row>
    <row r="1379" spans="1:6" s="69" customFormat="1" ht="153">
      <c r="A1379" s="71"/>
      <c r="B1379" s="767" t="s">
        <v>1198</v>
      </c>
      <c r="C1379" s="72"/>
      <c r="D1379" s="73"/>
      <c r="E1379" s="73"/>
      <c r="F1379" s="85"/>
    </row>
    <row r="1380" spans="1:6" s="69" customFormat="1">
      <c r="A1380" s="71"/>
      <c r="B1380" s="775" t="s">
        <v>1202</v>
      </c>
      <c r="C1380" s="72"/>
      <c r="D1380" s="73"/>
      <c r="E1380" s="73"/>
      <c r="F1380" s="85"/>
    </row>
    <row r="1381" spans="1:6" s="69" customFormat="1">
      <c r="A1381" s="71"/>
      <c r="B1381" s="767" t="s">
        <v>1199</v>
      </c>
      <c r="C1381" s="72"/>
      <c r="D1381" s="73"/>
      <c r="E1381" s="73"/>
      <c r="F1381" s="85"/>
    </row>
    <row r="1382" spans="1:6" s="69" customFormat="1">
      <c r="A1382" s="71"/>
      <c r="B1382" s="767"/>
      <c r="C1382" s="72"/>
      <c r="D1382" s="73"/>
      <c r="E1382" s="73"/>
      <c r="F1382" s="85"/>
    </row>
    <row r="1383" spans="1:6" s="69" customFormat="1">
      <c r="A1383" s="71"/>
      <c r="B1383" s="767" t="s">
        <v>1200</v>
      </c>
      <c r="C1383" s="695" t="s">
        <v>208</v>
      </c>
      <c r="D1383" s="716">
        <v>270</v>
      </c>
      <c r="E1383" s="608"/>
      <c r="F1383" s="723">
        <f>(D1383*E1383)</f>
        <v>0</v>
      </c>
    </row>
    <row r="1384" spans="1:6" s="69" customFormat="1">
      <c r="A1384" s="71"/>
      <c r="B1384" s="767" t="s">
        <v>1201</v>
      </c>
      <c r="C1384" s="695" t="s">
        <v>63</v>
      </c>
      <c r="D1384" s="716">
        <v>80</v>
      </c>
      <c r="E1384" s="608"/>
      <c r="F1384" s="723">
        <f>(D1384*E1384)</f>
        <v>0</v>
      </c>
    </row>
    <row r="1385" spans="1:6" s="69" customFormat="1">
      <c r="A1385" s="71"/>
      <c r="B1385" s="124"/>
      <c r="C1385" s="72"/>
      <c r="D1385" s="73"/>
      <c r="E1385" s="73"/>
      <c r="F1385" s="85"/>
    </row>
    <row r="1386" spans="1:6" s="69" customFormat="1">
      <c r="A1386" s="53">
        <v>10</v>
      </c>
      <c r="B1386" s="46" t="s">
        <v>313</v>
      </c>
      <c r="C1386" s="705"/>
      <c r="D1386" s="36" t="s">
        <v>194</v>
      </c>
      <c r="E1386" s="92"/>
      <c r="F1386" s="710">
        <f>SUM(F1306:F1384)</f>
        <v>0</v>
      </c>
    </row>
    <row r="1387" spans="1:6" s="69" customFormat="1">
      <c r="A1387" s="33"/>
      <c r="B1387" s="43"/>
      <c r="C1387" s="614"/>
      <c r="D1387" s="5"/>
      <c r="E1387" s="85"/>
      <c r="F1387" s="708"/>
    </row>
    <row r="1388" spans="1:6" s="69" customFormat="1" ht="152.25" customHeight="1">
      <c r="A1388" s="86"/>
      <c r="B1388" s="90"/>
      <c r="C1388" s="91"/>
      <c r="D1388" s="83"/>
      <c r="E1388" s="83"/>
      <c r="F1388" s="83"/>
    </row>
    <row r="1389" spans="1:6" s="69" customFormat="1">
      <c r="A1389" s="32">
        <v>11</v>
      </c>
      <c r="B1389" s="3" t="s">
        <v>831</v>
      </c>
      <c r="C1389" s="72"/>
      <c r="D1389" s="73"/>
      <c r="E1389" s="73"/>
      <c r="F1389" s="85"/>
    </row>
    <row r="1390" spans="1:6" s="69" customFormat="1">
      <c r="A1390" s="32"/>
      <c r="B1390" s="3"/>
      <c r="C1390" s="72"/>
      <c r="D1390" s="73"/>
      <c r="E1390" s="73"/>
      <c r="F1390" s="85"/>
    </row>
    <row r="1391" spans="1:6" s="69" customFormat="1" ht="38.25">
      <c r="A1391" s="71"/>
      <c r="B1391" s="8" t="s">
        <v>4386</v>
      </c>
      <c r="C1391" s="72"/>
      <c r="D1391" s="73"/>
      <c r="E1391" s="73"/>
      <c r="F1391" s="85"/>
    </row>
    <row r="1392" spans="1:6" s="69" customFormat="1" ht="47.25" customHeight="1">
      <c r="A1392" s="71"/>
      <c r="B1392" s="8"/>
      <c r="C1392" s="72"/>
      <c r="D1392" s="73"/>
      <c r="E1392" s="73"/>
      <c r="F1392" s="85"/>
    </row>
    <row r="1393" spans="1:6">
      <c r="A1393" s="757"/>
      <c r="B1393" s="98" t="s">
        <v>832</v>
      </c>
      <c r="C1393" s="784"/>
      <c r="D1393" s="615"/>
      <c r="E1393" s="718"/>
      <c r="F1393" s="608"/>
    </row>
    <row r="1394" spans="1:6" ht="140.25">
      <c r="A1394" s="757"/>
      <c r="B1394" s="99" t="s">
        <v>3131</v>
      </c>
      <c r="C1394" s="784"/>
      <c r="D1394" s="615"/>
      <c r="E1394" s="718"/>
      <c r="F1394" s="608"/>
    </row>
    <row r="1395" spans="1:6" ht="140.25">
      <c r="A1395" s="757"/>
      <c r="B1395" s="100" t="s">
        <v>833</v>
      </c>
      <c r="C1395" s="784"/>
      <c r="D1395" s="615"/>
      <c r="E1395" s="718"/>
      <c r="F1395" s="608"/>
    </row>
    <row r="1396" spans="1:6" ht="311.25" customHeight="1">
      <c r="A1396" s="757"/>
      <c r="B1396" s="101" t="s">
        <v>4404</v>
      </c>
      <c r="C1396" s="784"/>
      <c r="D1396" s="615"/>
      <c r="E1396" s="718"/>
      <c r="F1396" s="608"/>
    </row>
    <row r="1397" spans="1:6" ht="409.5" customHeight="1">
      <c r="A1397" s="757"/>
      <c r="B1397" s="101" t="s">
        <v>4403</v>
      </c>
      <c r="C1397" s="784"/>
      <c r="D1397" s="615"/>
      <c r="E1397" s="718"/>
      <c r="F1397" s="608"/>
    </row>
    <row r="1398" spans="1:6" ht="255" customHeight="1">
      <c r="A1398" s="757"/>
      <c r="B1398" s="101" t="s">
        <v>4405</v>
      </c>
      <c r="C1398" s="784"/>
      <c r="D1398" s="615"/>
      <c r="E1398" s="718"/>
      <c r="F1398" s="608"/>
    </row>
    <row r="1399" spans="1:6" ht="147.75" customHeight="1">
      <c r="A1399" s="757"/>
      <c r="B1399" s="99" t="s">
        <v>4402</v>
      </c>
      <c r="C1399" s="784"/>
      <c r="D1399" s="615"/>
      <c r="E1399" s="718"/>
      <c r="F1399" s="608"/>
    </row>
    <row r="1400" spans="1:6" ht="127.5">
      <c r="A1400" s="757"/>
      <c r="B1400" s="99" t="s">
        <v>4401</v>
      </c>
      <c r="C1400" s="784"/>
      <c r="D1400" s="615"/>
      <c r="E1400" s="718"/>
      <c r="F1400" s="608"/>
    </row>
    <row r="1401" spans="1:6" ht="25.5">
      <c r="A1401" s="757"/>
      <c r="B1401" s="99" t="s">
        <v>400</v>
      </c>
      <c r="C1401" s="784"/>
      <c r="D1401" s="615"/>
      <c r="E1401" s="718"/>
      <c r="F1401" s="608"/>
    </row>
    <row r="1402" spans="1:6" ht="171" customHeight="1">
      <c r="A1402" s="757"/>
      <c r="B1402" s="100" t="s">
        <v>834</v>
      </c>
      <c r="C1402" s="784"/>
      <c r="D1402" s="615"/>
      <c r="E1402" s="718"/>
      <c r="F1402" s="608"/>
    </row>
    <row r="1403" spans="1:6" ht="76.5">
      <c r="A1403" s="757"/>
      <c r="B1403" s="100" t="s">
        <v>401</v>
      </c>
      <c r="C1403" s="784"/>
      <c r="D1403" s="615"/>
      <c r="E1403" s="718"/>
      <c r="F1403" s="608"/>
    </row>
    <row r="1404" spans="1:6" ht="51">
      <c r="A1404" s="757"/>
      <c r="B1404" s="100" t="s">
        <v>402</v>
      </c>
      <c r="C1404" s="784"/>
      <c r="D1404" s="615"/>
      <c r="E1404" s="718"/>
      <c r="F1404" s="608"/>
    </row>
    <row r="1405" spans="1:6" ht="63.75">
      <c r="A1405" s="757"/>
      <c r="B1405" s="100" t="s">
        <v>403</v>
      </c>
      <c r="C1405" s="784"/>
      <c r="D1405" s="615"/>
      <c r="E1405" s="718"/>
      <c r="F1405" s="608"/>
    </row>
    <row r="1406" spans="1:6" ht="38.25">
      <c r="A1406" s="757"/>
      <c r="B1406" s="28" t="s">
        <v>835</v>
      </c>
      <c r="C1406" s="784"/>
      <c r="D1406" s="615"/>
      <c r="E1406" s="718"/>
      <c r="F1406" s="608"/>
    </row>
    <row r="1407" spans="1:6" ht="51">
      <c r="A1407" s="757"/>
      <c r="B1407" s="100" t="s">
        <v>404</v>
      </c>
      <c r="C1407" s="1235"/>
      <c r="D1407" s="643"/>
      <c r="E1407" s="718"/>
      <c r="F1407" s="608"/>
    </row>
    <row r="1408" spans="1:6">
      <c r="A1408" s="757"/>
      <c r="B1408" s="98"/>
      <c r="C1408" s="1235"/>
      <c r="D1408" s="643"/>
      <c r="E1408" s="718"/>
      <c r="F1408" s="608"/>
    </row>
    <row r="1409" spans="1:6">
      <c r="A1409" s="102" t="s">
        <v>836</v>
      </c>
      <c r="B1409" s="103" t="s">
        <v>837</v>
      </c>
      <c r="C1409" s="1235"/>
      <c r="D1409" s="643"/>
      <c r="E1409" s="718"/>
      <c r="F1409" s="608"/>
    </row>
    <row r="1410" spans="1:6">
      <c r="A1410" s="757"/>
      <c r="B1410" s="98"/>
      <c r="C1410" s="1235"/>
      <c r="D1410" s="643"/>
      <c r="E1410" s="718"/>
      <c r="F1410" s="608"/>
    </row>
    <row r="1411" spans="1:6" ht="25.5">
      <c r="A1411" s="757"/>
      <c r="B1411" s="104" t="s">
        <v>838</v>
      </c>
      <c r="C1411" s="1235"/>
      <c r="D1411" s="643"/>
      <c r="E1411" s="718"/>
      <c r="F1411" s="608"/>
    </row>
    <row r="1412" spans="1:6">
      <c r="A1412" s="757"/>
      <c r="B1412" s="98"/>
      <c r="C1412" s="1235"/>
      <c r="D1412" s="643"/>
      <c r="E1412" s="718"/>
      <c r="F1412" s="608"/>
    </row>
    <row r="1413" spans="1:6">
      <c r="A1413" s="757" t="s">
        <v>462</v>
      </c>
      <c r="B1413" s="105" t="s">
        <v>839</v>
      </c>
      <c r="C1413" s="761"/>
      <c r="D1413" s="761"/>
      <c r="E1413" s="761"/>
      <c r="F1413" s="106"/>
    </row>
    <row r="1414" spans="1:6" ht="63.75">
      <c r="A1414" s="757"/>
      <c r="B1414" s="785" t="s">
        <v>840</v>
      </c>
      <c r="C1414" s="728"/>
      <c r="D1414" s="1236"/>
      <c r="E1414" s="729"/>
      <c r="F1414" s="730"/>
    </row>
    <row r="1415" spans="1:6" ht="51">
      <c r="A1415" s="757"/>
      <c r="B1415" s="785" t="s">
        <v>841</v>
      </c>
      <c r="C1415" s="728"/>
      <c r="D1415" s="1236"/>
      <c r="E1415" s="729"/>
      <c r="F1415" s="730"/>
    </row>
    <row r="1416" spans="1:6" ht="25.5">
      <c r="A1416" s="757"/>
      <c r="B1416" s="100" t="s">
        <v>842</v>
      </c>
      <c r="C1416" s="728"/>
      <c r="D1416" s="1236"/>
      <c r="E1416" s="729"/>
      <c r="F1416" s="730"/>
    </row>
    <row r="1417" spans="1:6" ht="25.5">
      <c r="A1417" s="757"/>
      <c r="B1417" s="785" t="s">
        <v>843</v>
      </c>
      <c r="C1417" s="728"/>
      <c r="D1417" s="1236"/>
      <c r="E1417" s="729"/>
      <c r="F1417" s="730"/>
    </row>
    <row r="1418" spans="1:6" ht="51">
      <c r="A1418" s="757"/>
      <c r="B1418" s="785" t="s">
        <v>4400</v>
      </c>
      <c r="C1418" s="728"/>
      <c r="D1418" s="1236"/>
      <c r="E1418" s="729"/>
      <c r="F1418" s="730"/>
    </row>
    <row r="1419" spans="1:6">
      <c r="A1419" s="757"/>
      <c r="B1419" s="785" t="s">
        <v>3503</v>
      </c>
      <c r="C1419" s="695" t="s">
        <v>136</v>
      </c>
      <c r="D1419" s="716">
        <v>1</v>
      </c>
      <c r="E1419" s="608"/>
      <c r="F1419" s="723">
        <f>(D1419*E1419)</f>
        <v>0</v>
      </c>
    </row>
    <row r="1420" spans="1:6" ht="14.25">
      <c r="A1420" s="757"/>
      <c r="B1420" s="727"/>
      <c r="C1420" s="728"/>
      <c r="D1420" s="1236"/>
      <c r="E1420" s="729"/>
      <c r="F1420" s="730"/>
    </row>
    <row r="1421" spans="1:6">
      <c r="A1421" s="757" t="s">
        <v>463</v>
      </c>
      <c r="B1421" s="105" t="s">
        <v>845</v>
      </c>
      <c r="C1421" s="761"/>
      <c r="D1421" s="761"/>
      <c r="E1421" s="761"/>
      <c r="F1421" s="106"/>
    </row>
    <row r="1422" spans="1:6" ht="51">
      <c r="A1422" s="757"/>
      <c r="B1422" s="785" t="s">
        <v>846</v>
      </c>
      <c r="C1422" s="728"/>
      <c r="D1422" s="1236"/>
      <c r="E1422" s="729"/>
      <c r="F1422" s="730"/>
    </row>
    <row r="1423" spans="1:6" ht="51">
      <c r="A1423" s="757"/>
      <c r="B1423" s="785" t="s">
        <v>841</v>
      </c>
      <c r="C1423" s="728"/>
      <c r="D1423" s="1236"/>
      <c r="E1423" s="729"/>
      <c r="F1423" s="730"/>
    </row>
    <row r="1424" spans="1:6" ht="25.5">
      <c r="A1424" s="757"/>
      <c r="B1424" s="100" t="s">
        <v>842</v>
      </c>
      <c r="C1424" s="728"/>
      <c r="D1424" s="1236"/>
      <c r="E1424" s="729"/>
      <c r="F1424" s="730"/>
    </row>
    <row r="1425" spans="1:6" ht="25.5">
      <c r="A1425" s="757"/>
      <c r="B1425" s="785" t="s">
        <v>843</v>
      </c>
      <c r="C1425" s="728"/>
      <c r="D1425" s="1236"/>
      <c r="E1425" s="729"/>
      <c r="F1425" s="730"/>
    </row>
    <row r="1426" spans="1:6" ht="51">
      <c r="A1426" s="757"/>
      <c r="B1426" s="785" t="s">
        <v>4400</v>
      </c>
      <c r="C1426" s="728"/>
      <c r="D1426" s="1236"/>
      <c r="E1426" s="729"/>
      <c r="F1426" s="730"/>
    </row>
    <row r="1427" spans="1:6">
      <c r="A1427" s="757"/>
      <c r="B1427" s="785" t="s">
        <v>3504</v>
      </c>
      <c r="C1427" s="695" t="s">
        <v>136</v>
      </c>
      <c r="D1427" s="716">
        <v>1</v>
      </c>
      <c r="E1427" s="608"/>
      <c r="F1427" s="723">
        <f>(D1427*E1427)</f>
        <v>0</v>
      </c>
    </row>
    <row r="1428" spans="1:6">
      <c r="A1428" s="757"/>
      <c r="B1428" s="785"/>
      <c r="C1428" s="695"/>
      <c r="D1428" s="716"/>
      <c r="E1428" s="608"/>
      <c r="F1428" s="723"/>
    </row>
    <row r="1429" spans="1:6">
      <c r="A1429" s="757" t="s">
        <v>1203</v>
      </c>
      <c r="B1429" s="105" t="s">
        <v>847</v>
      </c>
      <c r="C1429" s="761"/>
      <c r="D1429" s="761"/>
      <c r="E1429" s="761"/>
      <c r="F1429" s="106"/>
    </row>
    <row r="1430" spans="1:6" ht="63.75">
      <c r="A1430" s="757"/>
      <c r="B1430" s="785" t="s">
        <v>848</v>
      </c>
      <c r="C1430" s="728"/>
      <c r="D1430" s="1236"/>
      <c r="E1430" s="729"/>
      <c r="F1430" s="730"/>
    </row>
    <row r="1431" spans="1:6" ht="51">
      <c r="A1431" s="757"/>
      <c r="B1431" s="785" t="s">
        <v>841</v>
      </c>
      <c r="C1431" s="728"/>
      <c r="D1431" s="1236"/>
      <c r="E1431" s="729"/>
      <c r="F1431" s="730"/>
    </row>
    <row r="1432" spans="1:6" ht="25.5">
      <c r="A1432" s="757"/>
      <c r="B1432" s="100" t="s">
        <v>842</v>
      </c>
      <c r="C1432" s="728"/>
      <c r="D1432" s="1236"/>
      <c r="E1432" s="729"/>
      <c r="F1432" s="730"/>
    </row>
    <row r="1433" spans="1:6" ht="25.5">
      <c r="A1433" s="757"/>
      <c r="B1433" s="785" t="s">
        <v>843</v>
      </c>
      <c r="C1433" s="728"/>
      <c r="D1433" s="1236"/>
      <c r="E1433" s="729"/>
      <c r="F1433" s="730"/>
    </row>
    <row r="1434" spans="1:6" ht="51">
      <c r="A1434" s="757"/>
      <c r="B1434" s="785" t="s">
        <v>4400</v>
      </c>
      <c r="C1434" s="728"/>
      <c r="D1434" s="1236"/>
      <c r="E1434" s="729"/>
      <c r="F1434" s="730"/>
    </row>
    <row r="1435" spans="1:6">
      <c r="A1435" s="757"/>
      <c r="B1435" s="785" t="s">
        <v>3505</v>
      </c>
      <c r="C1435" s="695" t="s">
        <v>136</v>
      </c>
      <c r="D1435" s="716">
        <v>1</v>
      </c>
      <c r="E1435" s="608"/>
      <c r="F1435" s="723">
        <f>(D1435*E1435)</f>
        <v>0</v>
      </c>
    </row>
    <row r="1436" spans="1:6" ht="14.25">
      <c r="A1436" s="757"/>
      <c r="B1436" s="727"/>
      <c r="C1436" s="728"/>
      <c r="D1436" s="1236"/>
      <c r="E1436" s="729"/>
      <c r="F1436" s="730"/>
    </row>
    <row r="1437" spans="1:6">
      <c r="A1437" s="757" t="s">
        <v>1401</v>
      </c>
      <c r="B1437" s="105" t="s">
        <v>849</v>
      </c>
      <c r="C1437" s="761"/>
      <c r="D1437" s="761"/>
      <c r="E1437" s="761"/>
      <c r="F1437" s="106"/>
    </row>
    <row r="1438" spans="1:6" ht="25.5">
      <c r="A1438" s="757"/>
      <c r="B1438" s="785" t="s">
        <v>850</v>
      </c>
      <c r="C1438" s="728"/>
      <c r="D1438" s="1236"/>
      <c r="E1438" s="729"/>
      <c r="F1438" s="730"/>
    </row>
    <row r="1439" spans="1:6" ht="25.5">
      <c r="A1439" s="757"/>
      <c r="B1439" s="785" t="s">
        <v>851</v>
      </c>
      <c r="C1439" s="728"/>
      <c r="D1439" s="1236"/>
      <c r="E1439" s="729"/>
      <c r="F1439" s="730"/>
    </row>
    <row r="1440" spans="1:6" ht="25.5">
      <c r="A1440" s="757"/>
      <c r="B1440" s="100" t="s">
        <v>842</v>
      </c>
      <c r="C1440" s="728"/>
      <c r="D1440" s="1236"/>
      <c r="E1440" s="729"/>
      <c r="F1440" s="730"/>
    </row>
    <row r="1441" spans="1:6" ht="51">
      <c r="A1441" s="757"/>
      <c r="B1441" s="785" t="s">
        <v>852</v>
      </c>
      <c r="C1441" s="728"/>
      <c r="D1441" s="1236"/>
      <c r="E1441" s="729"/>
      <c r="F1441" s="730"/>
    </row>
    <row r="1442" spans="1:6" ht="25.5">
      <c r="A1442" s="757"/>
      <c r="B1442" s="785" t="s">
        <v>843</v>
      </c>
      <c r="C1442" s="728"/>
      <c r="D1442" s="1236"/>
      <c r="E1442" s="729"/>
      <c r="F1442" s="730"/>
    </row>
    <row r="1443" spans="1:6">
      <c r="A1443" s="757"/>
      <c r="B1443" s="785" t="s">
        <v>3506</v>
      </c>
      <c r="C1443" s="695" t="s">
        <v>136</v>
      </c>
      <c r="D1443" s="716">
        <v>8</v>
      </c>
      <c r="E1443" s="608"/>
      <c r="F1443" s="723">
        <f>(D1443*E1443)</f>
        <v>0</v>
      </c>
    </row>
    <row r="1444" spans="1:6">
      <c r="A1444" s="757"/>
      <c r="B1444" s="785"/>
      <c r="C1444" s="695"/>
      <c r="D1444" s="716"/>
      <c r="E1444" s="608"/>
      <c r="F1444" s="723"/>
    </row>
    <row r="1445" spans="1:6" ht="14.25">
      <c r="A1445" s="757" t="s">
        <v>1402</v>
      </c>
      <c r="B1445" s="105" t="s">
        <v>853</v>
      </c>
      <c r="C1445" s="728"/>
      <c r="D1445" s="1236"/>
      <c r="E1445" s="729"/>
      <c r="F1445" s="730"/>
    </row>
    <row r="1446" spans="1:6" ht="63.75">
      <c r="A1446" s="757"/>
      <c r="B1446" s="785" t="s">
        <v>854</v>
      </c>
      <c r="C1446" s="728"/>
      <c r="D1446" s="1236"/>
      <c r="E1446" s="729"/>
      <c r="F1446" s="730"/>
    </row>
    <row r="1447" spans="1:6" ht="25.5">
      <c r="A1447" s="757"/>
      <c r="B1447" s="785" t="s">
        <v>399</v>
      </c>
      <c r="C1447" s="728"/>
      <c r="D1447" s="1236"/>
      <c r="E1447" s="729"/>
      <c r="F1447" s="730"/>
    </row>
    <row r="1448" spans="1:6" ht="25.5">
      <c r="A1448" s="757"/>
      <c r="B1448" s="100" t="s">
        <v>842</v>
      </c>
      <c r="C1448" s="728"/>
      <c r="D1448" s="1236"/>
      <c r="E1448" s="729"/>
      <c r="F1448" s="730"/>
    </row>
    <row r="1449" spans="1:6" ht="25.5">
      <c r="A1449" s="757"/>
      <c r="B1449" s="995" t="s">
        <v>4398</v>
      </c>
      <c r="C1449" s="728"/>
      <c r="D1449" s="1236"/>
      <c r="E1449" s="729"/>
      <c r="F1449" s="730"/>
    </row>
    <row r="1450" spans="1:6" ht="51">
      <c r="A1450" s="757"/>
      <c r="B1450" s="785" t="s">
        <v>3132</v>
      </c>
      <c r="C1450" s="728"/>
      <c r="D1450" s="1236"/>
      <c r="E1450" s="729"/>
      <c r="F1450" s="730"/>
    </row>
    <row r="1451" spans="1:6">
      <c r="A1451" s="757"/>
      <c r="B1451" s="785" t="s">
        <v>3507</v>
      </c>
      <c r="C1451" s="695" t="s">
        <v>136</v>
      </c>
      <c r="D1451" s="716">
        <v>6</v>
      </c>
      <c r="E1451" s="608"/>
      <c r="F1451" s="723">
        <f>(D1451*E1451)</f>
        <v>0</v>
      </c>
    </row>
    <row r="1452" spans="1:6">
      <c r="A1452" s="757"/>
      <c r="B1452" s="785"/>
      <c r="C1452" s="695"/>
      <c r="D1452" s="716"/>
      <c r="E1452" s="608"/>
      <c r="F1452" s="723"/>
    </row>
    <row r="1453" spans="1:6" ht="14.25">
      <c r="A1453" s="757" t="s">
        <v>1403</v>
      </c>
      <c r="B1453" s="105" t="s">
        <v>855</v>
      </c>
      <c r="C1453" s="728"/>
      <c r="D1453" s="1236"/>
      <c r="E1453" s="729"/>
      <c r="F1453" s="730"/>
    </row>
    <row r="1454" spans="1:6" ht="63.75">
      <c r="A1454" s="757"/>
      <c r="B1454" s="785" t="s">
        <v>856</v>
      </c>
      <c r="C1454" s="728"/>
      <c r="D1454" s="1236"/>
      <c r="E1454" s="729"/>
      <c r="F1454" s="730"/>
    </row>
    <row r="1455" spans="1:6" ht="25.5">
      <c r="A1455" s="757"/>
      <c r="B1455" s="785" t="s">
        <v>399</v>
      </c>
      <c r="C1455" s="728"/>
      <c r="D1455" s="1236"/>
      <c r="E1455" s="729"/>
      <c r="F1455" s="730"/>
    </row>
    <row r="1456" spans="1:6" ht="25.5">
      <c r="A1456" s="757"/>
      <c r="B1456" s="100" t="s">
        <v>842</v>
      </c>
      <c r="C1456" s="728"/>
      <c r="D1456" s="1236"/>
      <c r="E1456" s="729"/>
      <c r="F1456" s="730"/>
    </row>
    <row r="1457" spans="1:6" ht="25.5">
      <c r="A1457" s="757"/>
      <c r="B1457" s="995" t="s">
        <v>4398</v>
      </c>
      <c r="C1457" s="728"/>
      <c r="D1457" s="1236"/>
      <c r="E1457" s="729"/>
      <c r="F1457" s="730"/>
    </row>
    <row r="1458" spans="1:6" ht="51">
      <c r="A1458" s="757"/>
      <c r="B1458" s="785" t="s">
        <v>3132</v>
      </c>
      <c r="C1458" s="728"/>
      <c r="D1458" s="1236"/>
      <c r="E1458" s="729"/>
      <c r="F1458" s="730"/>
    </row>
    <row r="1459" spans="1:6">
      <c r="A1459" s="757"/>
      <c r="B1459" s="785" t="s">
        <v>3508</v>
      </c>
      <c r="C1459" s="695" t="s">
        <v>136</v>
      </c>
      <c r="D1459" s="716">
        <v>1</v>
      </c>
      <c r="E1459" s="608"/>
      <c r="F1459" s="723">
        <f>(D1459*E1459)</f>
        <v>0</v>
      </c>
    </row>
    <row r="1460" spans="1:6" ht="14.25">
      <c r="A1460" s="757"/>
      <c r="B1460" s="727"/>
      <c r="C1460" s="728"/>
      <c r="D1460" s="1236"/>
      <c r="E1460" s="729"/>
      <c r="F1460" s="730"/>
    </row>
    <row r="1461" spans="1:6">
      <c r="A1461" s="757" t="s">
        <v>1404</v>
      </c>
      <c r="B1461" s="105" t="s">
        <v>857</v>
      </c>
      <c r="C1461" s="761"/>
      <c r="D1461" s="761"/>
      <c r="E1461" s="761"/>
      <c r="F1461" s="106"/>
    </row>
    <row r="1462" spans="1:6" ht="25.5">
      <c r="A1462" s="757"/>
      <c r="B1462" s="785" t="s">
        <v>858</v>
      </c>
      <c r="C1462" s="728"/>
      <c r="D1462" s="1236"/>
      <c r="E1462" s="729"/>
      <c r="F1462" s="730"/>
    </row>
    <row r="1463" spans="1:6" ht="25.5">
      <c r="A1463" s="757"/>
      <c r="B1463" s="785" t="s">
        <v>851</v>
      </c>
      <c r="C1463" s="728"/>
      <c r="D1463" s="1236"/>
      <c r="E1463" s="729"/>
      <c r="F1463" s="730"/>
    </row>
    <row r="1464" spans="1:6" ht="25.5">
      <c r="A1464" s="757"/>
      <c r="B1464" s="100" t="s">
        <v>842</v>
      </c>
      <c r="C1464" s="728"/>
      <c r="D1464" s="1236"/>
      <c r="E1464" s="729"/>
      <c r="F1464" s="730"/>
    </row>
    <row r="1465" spans="1:6" ht="51">
      <c r="A1465" s="757"/>
      <c r="B1465" s="785" t="s">
        <v>852</v>
      </c>
      <c r="C1465" s="728"/>
      <c r="D1465" s="1236"/>
      <c r="E1465" s="729"/>
      <c r="F1465" s="730"/>
    </row>
    <row r="1466" spans="1:6" ht="25.5">
      <c r="A1466" s="757"/>
      <c r="B1466" s="785" t="s">
        <v>843</v>
      </c>
      <c r="C1466" s="728"/>
      <c r="D1466" s="1236"/>
      <c r="E1466" s="729"/>
      <c r="F1466" s="730"/>
    </row>
    <row r="1467" spans="1:6">
      <c r="A1467" s="757"/>
      <c r="B1467" s="785" t="s">
        <v>3509</v>
      </c>
      <c r="C1467" s="695" t="s">
        <v>136</v>
      </c>
      <c r="D1467" s="716">
        <v>2</v>
      </c>
      <c r="E1467" s="608"/>
      <c r="F1467" s="723">
        <f>(D1467*E1467)</f>
        <v>0</v>
      </c>
    </row>
    <row r="1468" spans="1:6" ht="14.25">
      <c r="A1468" s="757"/>
      <c r="B1468" s="727"/>
      <c r="C1468" s="728"/>
      <c r="D1468" s="1236"/>
      <c r="E1468" s="729"/>
      <c r="F1468" s="730"/>
    </row>
    <row r="1469" spans="1:6" ht="14.25">
      <c r="A1469" s="757" t="s">
        <v>1405</v>
      </c>
      <c r="B1469" s="105" t="s">
        <v>859</v>
      </c>
      <c r="C1469" s="728"/>
      <c r="D1469" s="1236"/>
      <c r="E1469" s="729"/>
      <c r="F1469" s="730"/>
    </row>
    <row r="1470" spans="1:6" ht="63.75">
      <c r="A1470" s="757"/>
      <c r="B1470" s="785" t="s">
        <v>860</v>
      </c>
      <c r="C1470" s="728"/>
      <c r="D1470" s="1236"/>
      <c r="E1470" s="729"/>
      <c r="F1470" s="730"/>
    </row>
    <row r="1471" spans="1:6" ht="25.5">
      <c r="A1471" s="757"/>
      <c r="B1471" s="785" t="s">
        <v>399</v>
      </c>
      <c r="C1471" s="728"/>
      <c r="D1471" s="1236"/>
      <c r="E1471" s="729"/>
      <c r="F1471" s="730"/>
    </row>
    <row r="1472" spans="1:6" ht="25.5">
      <c r="A1472" s="757"/>
      <c r="B1472" s="100" t="s">
        <v>842</v>
      </c>
      <c r="C1472" s="728"/>
      <c r="D1472" s="1236"/>
      <c r="E1472" s="729"/>
      <c r="F1472" s="730"/>
    </row>
    <row r="1473" spans="1:6" ht="25.5">
      <c r="A1473" s="757"/>
      <c r="B1473" s="995" t="s">
        <v>4398</v>
      </c>
      <c r="C1473" s="728"/>
      <c r="D1473" s="1236"/>
      <c r="E1473" s="729"/>
      <c r="F1473" s="730"/>
    </row>
    <row r="1474" spans="1:6" ht="51">
      <c r="A1474" s="757"/>
      <c r="B1474" s="785" t="s">
        <v>3132</v>
      </c>
      <c r="C1474" s="728"/>
      <c r="D1474" s="1236"/>
      <c r="E1474" s="729"/>
      <c r="F1474" s="730"/>
    </row>
    <row r="1475" spans="1:6">
      <c r="A1475" s="757"/>
      <c r="B1475" s="785" t="s">
        <v>3510</v>
      </c>
      <c r="C1475" s="695" t="s">
        <v>136</v>
      </c>
      <c r="D1475" s="716">
        <v>13</v>
      </c>
      <c r="E1475" s="608"/>
      <c r="F1475" s="723">
        <f>(D1475*E1475)</f>
        <v>0</v>
      </c>
    </row>
    <row r="1476" spans="1:6" ht="14.25">
      <c r="A1476" s="757"/>
      <c r="B1476" s="727"/>
      <c r="C1476" s="728"/>
      <c r="D1476" s="1236"/>
      <c r="E1476" s="729"/>
      <c r="F1476" s="730"/>
    </row>
    <row r="1477" spans="1:6" ht="14.25">
      <c r="A1477" s="757" t="s">
        <v>1406</v>
      </c>
      <c r="B1477" s="105" t="s">
        <v>861</v>
      </c>
      <c r="C1477" s="728"/>
      <c r="D1477" s="1236"/>
      <c r="E1477" s="729"/>
      <c r="F1477" s="730"/>
    </row>
    <row r="1478" spans="1:6" ht="63.75">
      <c r="A1478" s="757"/>
      <c r="B1478" s="785" t="s">
        <v>862</v>
      </c>
      <c r="C1478" s="728"/>
      <c r="D1478" s="1236"/>
      <c r="E1478" s="729"/>
      <c r="F1478" s="730"/>
    </row>
    <row r="1479" spans="1:6" ht="25.5">
      <c r="A1479" s="757"/>
      <c r="B1479" s="785" t="s">
        <v>399</v>
      </c>
      <c r="C1479" s="728"/>
      <c r="D1479" s="1236"/>
      <c r="E1479" s="729"/>
      <c r="F1479" s="730"/>
    </row>
    <row r="1480" spans="1:6" ht="25.5">
      <c r="A1480" s="757"/>
      <c r="B1480" s="100" t="s">
        <v>842</v>
      </c>
      <c r="C1480" s="728"/>
      <c r="D1480" s="1236"/>
      <c r="E1480" s="729"/>
      <c r="F1480" s="730"/>
    </row>
    <row r="1481" spans="1:6" ht="25.5">
      <c r="A1481" s="757"/>
      <c r="B1481" s="995" t="s">
        <v>4398</v>
      </c>
      <c r="C1481" s="728"/>
      <c r="D1481" s="1236"/>
      <c r="E1481" s="729"/>
      <c r="F1481" s="730"/>
    </row>
    <row r="1482" spans="1:6" ht="51">
      <c r="A1482" s="757"/>
      <c r="B1482" s="785" t="s">
        <v>3132</v>
      </c>
      <c r="C1482" s="728"/>
      <c r="D1482" s="1236"/>
      <c r="E1482" s="729"/>
      <c r="F1482" s="730"/>
    </row>
    <row r="1483" spans="1:6">
      <c r="A1483" s="757"/>
      <c r="B1483" s="785" t="s">
        <v>3511</v>
      </c>
      <c r="C1483" s="695" t="s">
        <v>136</v>
      </c>
      <c r="D1483" s="716">
        <v>1</v>
      </c>
      <c r="E1483" s="608"/>
      <c r="F1483" s="723">
        <f>(D1483*E1483)</f>
        <v>0</v>
      </c>
    </row>
    <row r="1484" spans="1:6">
      <c r="A1484" s="757"/>
      <c r="B1484" s="98"/>
      <c r="C1484" s="1235"/>
      <c r="D1484" s="643"/>
      <c r="E1484" s="718"/>
      <c r="F1484" s="608"/>
    </row>
    <row r="1485" spans="1:6" ht="14.25">
      <c r="A1485" s="757" t="s">
        <v>1407</v>
      </c>
      <c r="B1485" s="105" t="s">
        <v>864</v>
      </c>
      <c r="C1485" s="728"/>
      <c r="D1485" s="1236"/>
      <c r="E1485" s="729"/>
      <c r="F1485" s="730"/>
    </row>
    <row r="1486" spans="1:6" ht="38.25">
      <c r="A1486" s="757"/>
      <c r="B1486" s="634" t="s">
        <v>865</v>
      </c>
      <c r="C1486" s="1237"/>
      <c r="D1486" s="1237"/>
      <c r="E1486" s="735"/>
      <c r="F1486" s="735"/>
    </row>
    <row r="1487" spans="1:6" ht="51">
      <c r="A1487" s="757"/>
      <c r="B1487" s="634" t="s">
        <v>866</v>
      </c>
      <c r="C1487" s="1237"/>
      <c r="D1487" s="1237"/>
      <c r="E1487" s="735"/>
      <c r="F1487" s="735"/>
    </row>
    <row r="1488" spans="1:6" ht="25.5">
      <c r="A1488" s="757"/>
      <c r="B1488" s="785" t="s">
        <v>399</v>
      </c>
      <c r="C1488" s="728"/>
      <c r="D1488" s="1236"/>
      <c r="E1488" s="729"/>
      <c r="F1488" s="730"/>
    </row>
    <row r="1489" spans="1:6" ht="51">
      <c r="A1489" s="757"/>
      <c r="B1489" s="785" t="s">
        <v>4400</v>
      </c>
      <c r="C1489" s="1237"/>
      <c r="D1489" s="1237"/>
      <c r="E1489" s="735"/>
      <c r="F1489" s="735"/>
    </row>
    <row r="1490" spans="1:6" ht="25.5">
      <c r="A1490" s="757"/>
      <c r="B1490" s="100" t="s">
        <v>842</v>
      </c>
      <c r="C1490" s="1237"/>
      <c r="D1490" s="1237"/>
      <c r="E1490" s="735"/>
      <c r="F1490" s="735"/>
    </row>
    <row r="1491" spans="1:6">
      <c r="A1491" s="757"/>
      <c r="B1491" s="785" t="s">
        <v>3512</v>
      </c>
      <c r="C1491" s="1237" t="s">
        <v>136</v>
      </c>
      <c r="D1491" s="1237">
        <v>1</v>
      </c>
      <c r="E1491" s="735"/>
      <c r="F1491" s="765">
        <f>D1491*E1491</f>
        <v>0</v>
      </c>
    </row>
    <row r="1492" spans="1:6">
      <c r="A1492" s="757"/>
      <c r="B1492" s="634"/>
      <c r="C1492" s="1237"/>
      <c r="D1492" s="1237"/>
      <c r="E1492" s="735"/>
      <c r="F1492" s="735"/>
    </row>
    <row r="1493" spans="1:6" ht="14.25">
      <c r="A1493" s="757" t="s">
        <v>1408</v>
      </c>
      <c r="B1493" s="105" t="s">
        <v>867</v>
      </c>
      <c r="C1493" s="728"/>
      <c r="D1493" s="1236"/>
      <c r="E1493" s="729"/>
      <c r="F1493" s="730"/>
    </row>
    <row r="1494" spans="1:6" ht="63.75">
      <c r="A1494" s="757"/>
      <c r="B1494" s="785" t="s">
        <v>868</v>
      </c>
      <c r="C1494" s="728"/>
      <c r="D1494" s="1236"/>
      <c r="E1494" s="729"/>
      <c r="F1494" s="730"/>
    </row>
    <row r="1495" spans="1:6" ht="25.5">
      <c r="A1495" s="757"/>
      <c r="B1495" s="785" t="s">
        <v>399</v>
      </c>
      <c r="C1495" s="728"/>
      <c r="D1495" s="1236"/>
      <c r="E1495" s="729"/>
      <c r="F1495" s="730"/>
    </row>
    <row r="1496" spans="1:6" ht="25.5">
      <c r="A1496" s="757"/>
      <c r="B1496" s="100" t="s">
        <v>842</v>
      </c>
      <c r="C1496" s="728"/>
      <c r="D1496" s="1236"/>
      <c r="E1496" s="729"/>
      <c r="F1496" s="730"/>
    </row>
    <row r="1497" spans="1:6" ht="25.5">
      <c r="A1497" s="757"/>
      <c r="B1497" s="995" t="s">
        <v>4398</v>
      </c>
      <c r="C1497" s="728"/>
      <c r="D1497" s="1236"/>
      <c r="E1497" s="729"/>
      <c r="F1497" s="730"/>
    </row>
    <row r="1498" spans="1:6" ht="51">
      <c r="A1498" s="757"/>
      <c r="B1498" s="785" t="s">
        <v>3132</v>
      </c>
      <c r="C1498" s="728"/>
      <c r="D1498" s="1236"/>
      <c r="E1498" s="729"/>
      <c r="F1498" s="730"/>
    </row>
    <row r="1499" spans="1:6">
      <c r="A1499" s="757"/>
      <c r="B1499" s="785" t="s">
        <v>3513</v>
      </c>
      <c r="C1499" s="695" t="s">
        <v>136</v>
      </c>
      <c r="D1499" s="716">
        <v>1</v>
      </c>
      <c r="E1499" s="608"/>
      <c r="F1499" s="723">
        <f>(D1499*E1499)</f>
        <v>0</v>
      </c>
    </row>
    <row r="1500" spans="1:6" ht="14.25">
      <c r="A1500" s="757"/>
      <c r="B1500" s="727"/>
      <c r="C1500" s="728"/>
      <c r="D1500" s="1236"/>
      <c r="E1500" s="729"/>
      <c r="F1500" s="730"/>
    </row>
    <row r="1501" spans="1:6" ht="14.25">
      <c r="A1501" s="757" t="s">
        <v>1409</v>
      </c>
      <c r="B1501" s="105" t="s">
        <v>869</v>
      </c>
      <c r="C1501" s="728"/>
      <c r="D1501" s="1236"/>
      <c r="E1501" s="729"/>
      <c r="F1501" s="730"/>
    </row>
    <row r="1502" spans="1:6" ht="76.5">
      <c r="A1502" s="757"/>
      <c r="B1502" s="785" t="s">
        <v>870</v>
      </c>
      <c r="C1502" s="728"/>
      <c r="D1502" s="1236"/>
      <c r="E1502" s="729"/>
      <c r="F1502" s="730"/>
    </row>
    <row r="1503" spans="1:6" ht="25.5">
      <c r="A1503" s="757"/>
      <c r="B1503" s="785" t="s">
        <v>399</v>
      </c>
      <c r="C1503" s="728"/>
      <c r="D1503" s="1236"/>
      <c r="E1503" s="729"/>
      <c r="F1503" s="730"/>
    </row>
    <row r="1504" spans="1:6" ht="25.5">
      <c r="A1504" s="757"/>
      <c r="B1504" s="100" t="s">
        <v>842</v>
      </c>
      <c r="C1504" s="728"/>
      <c r="D1504" s="1236"/>
      <c r="E1504" s="729"/>
      <c r="F1504" s="730"/>
    </row>
    <row r="1505" spans="1:6" ht="25.5">
      <c r="A1505" s="757"/>
      <c r="B1505" s="995" t="s">
        <v>4398</v>
      </c>
      <c r="C1505" s="728"/>
      <c r="D1505" s="1236"/>
      <c r="E1505" s="729"/>
      <c r="F1505" s="730"/>
    </row>
    <row r="1506" spans="1:6" ht="51">
      <c r="A1506" s="757"/>
      <c r="B1506" s="785" t="s">
        <v>3132</v>
      </c>
      <c r="C1506" s="728"/>
      <c r="D1506" s="1236"/>
      <c r="E1506" s="729"/>
      <c r="F1506" s="730"/>
    </row>
    <row r="1507" spans="1:6">
      <c r="A1507" s="757"/>
      <c r="B1507" s="785" t="s">
        <v>3514</v>
      </c>
      <c r="C1507" s="695" t="s">
        <v>136</v>
      </c>
      <c r="D1507" s="716">
        <v>14</v>
      </c>
      <c r="E1507" s="608"/>
      <c r="F1507" s="723">
        <f>(D1507*E1507)</f>
        <v>0</v>
      </c>
    </row>
    <row r="1508" spans="1:6">
      <c r="A1508" s="757"/>
      <c r="B1508" s="785"/>
      <c r="C1508" s="695"/>
      <c r="D1508" s="716"/>
      <c r="E1508" s="608"/>
      <c r="F1508" s="723"/>
    </row>
    <row r="1509" spans="1:6" ht="14.25">
      <c r="A1509" s="757" t="s">
        <v>1410</v>
      </c>
      <c r="B1509" s="105" t="s">
        <v>871</v>
      </c>
      <c r="C1509" s="728"/>
      <c r="D1509" s="1236"/>
      <c r="E1509" s="729"/>
      <c r="F1509" s="730"/>
    </row>
    <row r="1510" spans="1:6" ht="51">
      <c r="A1510" s="757"/>
      <c r="B1510" s="785" t="s">
        <v>872</v>
      </c>
      <c r="C1510" s="728"/>
      <c r="D1510" s="1236"/>
      <c r="E1510" s="729"/>
      <c r="F1510" s="730"/>
    </row>
    <row r="1511" spans="1:6" ht="38.25">
      <c r="A1511" s="757"/>
      <c r="B1511" s="785" t="s">
        <v>873</v>
      </c>
      <c r="C1511" s="728"/>
      <c r="D1511" s="1236"/>
      <c r="E1511" s="729"/>
      <c r="F1511" s="730"/>
    </row>
    <row r="1512" spans="1:6" ht="25.5">
      <c r="A1512" s="757"/>
      <c r="B1512" s="100" t="s">
        <v>842</v>
      </c>
      <c r="C1512" s="728"/>
      <c r="D1512" s="1236"/>
      <c r="E1512" s="729"/>
      <c r="F1512" s="730"/>
    </row>
    <row r="1513" spans="1:6" ht="25.5">
      <c r="A1513" s="757"/>
      <c r="B1513" s="785" t="s">
        <v>874</v>
      </c>
      <c r="C1513" s="728"/>
      <c r="D1513" s="1236"/>
      <c r="E1513" s="729"/>
      <c r="F1513" s="730"/>
    </row>
    <row r="1514" spans="1:6" ht="38.25">
      <c r="A1514" s="757"/>
      <c r="B1514" s="785" t="s">
        <v>277</v>
      </c>
      <c r="C1514" s="728"/>
      <c r="D1514" s="1236"/>
      <c r="E1514" s="729"/>
      <c r="F1514" s="730"/>
    </row>
    <row r="1515" spans="1:6">
      <c r="A1515" s="757"/>
      <c r="B1515" s="785" t="s">
        <v>3515</v>
      </c>
      <c r="C1515" s="695" t="s">
        <v>136</v>
      </c>
      <c r="D1515" s="716">
        <v>1</v>
      </c>
      <c r="E1515" s="608"/>
      <c r="F1515" s="723">
        <f>(D1515*E1515)</f>
        <v>0</v>
      </c>
    </row>
    <row r="1516" spans="1:6" ht="14.25">
      <c r="A1516" s="757"/>
      <c r="B1516" s="727"/>
      <c r="C1516" s="728"/>
      <c r="D1516" s="1236"/>
      <c r="E1516" s="729"/>
      <c r="F1516" s="730"/>
    </row>
    <row r="1517" spans="1:6" ht="14.25">
      <c r="A1517" s="757" t="s">
        <v>1411</v>
      </c>
      <c r="B1517" s="105" t="s">
        <v>875</v>
      </c>
      <c r="C1517" s="728"/>
      <c r="D1517" s="1236"/>
      <c r="E1517" s="729"/>
      <c r="F1517" s="730"/>
    </row>
    <row r="1518" spans="1:6" ht="63.75">
      <c r="A1518" s="757"/>
      <c r="B1518" s="785" t="s">
        <v>876</v>
      </c>
      <c r="C1518" s="728"/>
      <c r="D1518" s="1236"/>
      <c r="E1518" s="729"/>
      <c r="F1518" s="730"/>
    </row>
    <row r="1519" spans="1:6" ht="25.5">
      <c r="A1519" s="757"/>
      <c r="B1519" s="785" t="s">
        <v>399</v>
      </c>
      <c r="C1519" s="728"/>
      <c r="D1519" s="1236"/>
      <c r="E1519" s="729"/>
      <c r="F1519" s="730"/>
    </row>
    <row r="1520" spans="1:6" ht="25.5">
      <c r="A1520" s="757"/>
      <c r="B1520" s="100" t="s">
        <v>842</v>
      </c>
      <c r="C1520" s="728"/>
      <c r="D1520" s="1236"/>
      <c r="E1520" s="729"/>
      <c r="F1520" s="730"/>
    </row>
    <row r="1521" spans="1:6" ht="25.5">
      <c r="A1521" s="757"/>
      <c r="B1521" s="995" t="s">
        <v>4398</v>
      </c>
      <c r="C1521" s="728"/>
      <c r="D1521" s="1236"/>
      <c r="E1521" s="729"/>
      <c r="F1521" s="730"/>
    </row>
    <row r="1522" spans="1:6" ht="51">
      <c r="A1522" s="757"/>
      <c r="B1522" s="785" t="s">
        <v>3132</v>
      </c>
      <c r="C1522" s="728"/>
      <c r="D1522" s="1236"/>
      <c r="E1522" s="729"/>
      <c r="F1522" s="730"/>
    </row>
    <row r="1523" spans="1:6">
      <c r="A1523" s="757"/>
      <c r="B1523" s="785" t="s">
        <v>3516</v>
      </c>
      <c r="C1523" s="695" t="s">
        <v>136</v>
      </c>
      <c r="D1523" s="716">
        <v>9</v>
      </c>
      <c r="E1523" s="608"/>
      <c r="F1523" s="723">
        <f>(D1523*E1523)</f>
        <v>0</v>
      </c>
    </row>
    <row r="1524" spans="1:6" ht="14.25">
      <c r="A1524" s="757"/>
      <c r="B1524" s="727"/>
      <c r="C1524" s="728"/>
      <c r="D1524" s="1236"/>
      <c r="E1524" s="729"/>
      <c r="F1524" s="730"/>
    </row>
    <row r="1525" spans="1:6" ht="14.25">
      <c r="A1525" s="757" t="s">
        <v>1412</v>
      </c>
      <c r="B1525" s="105" t="s">
        <v>877</v>
      </c>
      <c r="C1525" s="728"/>
      <c r="D1525" s="1236"/>
      <c r="E1525" s="729"/>
      <c r="F1525" s="730"/>
    </row>
    <row r="1526" spans="1:6" ht="38.25">
      <c r="A1526" s="757"/>
      <c r="B1526" s="785" t="s">
        <v>878</v>
      </c>
      <c r="C1526" s="728"/>
      <c r="D1526" s="1236"/>
      <c r="E1526" s="729"/>
      <c r="F1526" s="730"/>
    </row>
    <row r="1527" spans="1:6" ht="25.5">
      <c r="A1527" s="757"/>
      <c r="B1527" s="785" t="s">
        <v>851</v>
      </c>
      <c r="C1527" s="728"/>
      <c r="D1527" s="1236"/>
      <c r="E1527" s="729"/>
      <c r="F1527" s="730"/>
    </row>
    <row r="1528" spans="1:6" ht="25.5">
      <c r="A1528" s="757"/>
      <c r="B1528" s="100" t="s">
        <v>842</v>
      </c>
      <c r="C1528" s="728"/>
      <c r="D1528" s="1236"/>
      <c r="E1528" s="729"/>
      <c r="F1528" s="730"/>
    </row>
    <row r="1529" spans="1:6" ht="25.5">
      <c r="A1529" s="757"/>
      <c r="B1529" s="785" t="s">
        <v>843</v>
      </c>
      <c r="C1529" s="728"/>
      <c r="D1529" s="1236"/>
      <c r="E1529" s="729"/>
      <c r="F1529" s="730"/>
    </row>
    <row r="1530" spans="1:6" ht="51">
      <c r="A1530" s="757"/>
      <c r="B1530" s="785" t="s">
        <v>4400</v>
      </c>
      <c r="C1530" s="728"/>
      <c r="D1530" s="1236"/>
      <c r="E1530" s="729"/>
      <c r="F1530" s="730"/>
    </row>
    <row r="1531" spans="1:6">
      <c r="A1531" s="757"/>
      <c r="B1531" s="785" t="s">
        <v>3517</v>
      </c>
      <c r="C1531" s="695" t="s">
        <v>136</v>
      </c>
      <c r="D1531" s="716">
        <v>1</v>
      </c>
      <c r="E1531" s="608"/>
      <c r="F1531" s="723">
        <f>(D1531*E1531)</f>
        <v>0</v>
      </c>
    </row>
    <row r="1532" spans="1:6" ht="14.25">
      <c r="A1532" s="757"/>
      <c r="B1532" s="727"/>
      <c r="C1532" s="728"/>
      <c r="D1532" s="1236"/>
      <c r="E1532" s="729"/>
      <c r="F1532" s="730"/>
    </row>
    <row r="1533" spans="1:6" ht="14.25">
      <c r="A1533" s="757" t="s">
        <v>1413</v>
      </c>
      <c r="B1533" s="105" t="s">
        <v>879</v>
      </c>
      <c r="C1533" s="728"/>
      <c r="D1533" s="1236"/>
      <c r="E1533" s="729"/>
      <c r="F1533" s="730"/>
    </row>
    <row r="1534" spans="1:6" ht="63.75">
      <c r="A1534" s="757"/>
      <c r="B1534" s="785" t="s">
        <v>880</v>
      </c>
      <c r="C1534" s="728"/>
      <c r="D1534" s="1236"/>
      <c r="E1534" s="729"/>
      <c r="F1534" s="730"/>
    </row>
    <row r="1535" spans="1:6" ht="25.5">
      <c r="A1535" s="757"/>
      <c r="B1535" s="785" t="s">
        <v>843</v>
      </c>
      <c r="C1535" s="728"/>
      <c r="D1535" s="1236"/>
      <c r="E1535" s="729"/>
      <c r="F1535" s="730"/>
    </row>
    <row r="1536" spans="1:6" ht="51">
      <c r="A1536" s="757"/>
      <c r="B1536" s="785" t="s">
        <v>841</v>
      </c>
      <c r="C1536" s="728"/>
      <c r="D1536" s="1236"/>
      <c r="E1536" s="729"/>
      <c r="F1536" s="730"/>
    </row>
    <row r="1537" spans="1:6" ht="25.5">
      <c r="A1537" s="757"/>
      <c r="B1537" s="100" t="s">
        <v>842</v>
      </c>
      <c r="C1537" s="728"/>
      <c r="D1537" s="1236"/>
      <c r="E1537" s="729"/>
      <c r="F1537" s="730"/>
    </row>
    <row r="1538" spans="1:6" ht="51">
      <c r="A1538" s="757"/>
      <c r="B1538" s="785" t="s">
        <v>4400</v>
      </c>
      <c r="C1538" s="728"/>
      <c r="D1538" s="1236"/>
      <c r="E1538" s="729"/>
      <c r="F1538" s="730"/>
    </row>
    <row r="1539" spans="1:6">
      <c r="A1539" s="757"/>
      <c r="B1539" s="785" t="s">
        <v>3518</v>
      </c>
      <c r="C1539" s="695" t="s">
        <v>136</v>
      </c>
      <c r="D1539" s="716">
        <v>1</v>
      </c>
      <c r="E1539" s="608"/>
      <c r="F1539" s="723">
        <f>(D1539*E1539)</f>
        <v>0</v>
      </c>
    </row>
    <row r="1540" spans="1:6">
      <c r="A1540" s="757"/>
      <c r="B1540" s="785"/>
      <c r="C1540" s="695"/>
      <c r="D1540" s="716"/>
      <c r="E1540" s="608"/>
      <c r="F1540" s="723"/>
    </row>
    <row r="1541" spans="1:6" ht="14.25">
      <c r="A1541" s="757" t="s">
        <v>1414</v>
      </c>
      <c r="B1541" s="105" t="s">
        <v>881</v>
      </c>
      <c r="C1541" s="728"/>
      <c r="D1541" s="1236"/>
      <c r="E1541" s="729"/>
      <c r="F1541" s="730"/>
    </row>
    <row r="1542" spans="1:6" ht="38.25">
      <c r="A1542" s="757"/>
      <c r="B1542" s="785" t="s">
        <v>882</v>
      </c>
      <c r="C1542" s="728"/>
      <c r="D1542" s="1236"/>
      <c r="E1542" s="729"/>
      <c r="F1542" s="730"/>
    </row>
    <row r="1543" spans="1:6" ht="25.5">
      <c r="A1543" s="757"/>
      <c r="B1543" s="785" t="s">
        <v>843</v>
      </c>
      <c r="C1543" s="728"/>
      <c r="D1543" s="1236"/>
      <c r="E1543" s="729"/>
      <c r="F1543" s="730"/>
    </row>
    <row r="1544" spans="1:6" ht="25.5">
      <c r="A1544" s="757"/>
      <c r="B1544" s="100" t="s">
        <v>842</v>
      </c>
      <c r="C1544" s="728"/>
      <c r="D1544" s="1236"/>
      <c r="E1544" s="729"/>
      <c r="F1544" s="730"/>
    </row>
    <row r="1545" spans="1:6">
      <c r="A1545" s="757"/>
      <c r="B1545" s="785" t="s">
        <v>3519</v>
      </c>
      <c r="C1545" s="695" t="s">
        <v>136</v>
      </c>
      <c r="D1545" s="716">
        <v>2</v>
      </c>
      <c r="E1545" s="608"/>
      <c r="F1545" s="723">
        <f>(D1545*E1545)</f>
        <v>0</v>
      </c>
    </row>
    <row r="1546" spans="1:6" ht="14.25">
      <c r="A1546" s="757"/>
      <c r="B1546" s="727"/>
      <c r="C1546" s="728"/>
      <c r="D1546" s="1236"/>
      <c r="E1546" s="729"/>
      <c r="F1546" s="730"/>
    </row>
    <row r="1547" spans="1:6" ht="14.25">
      <c r="A1547" s="757" t="s">
        <v>1414</v>
      </c>
      <c r="B1547" s="105" t="s">
        <v>883</v>
      </c>
      <c r="C1547" s="728"/>
      <c r="D1547" s="1236"/>
      <c r="E1547" s="729"/>
      <c r="F1547" s="730"/>
    </row>
    <row r="1548" spans="1:6" ht="38.25">
      <c r="A1548" s="757"/>
      <c r="B1548" s="785" t="s">
        <v>884</v>
      </c>
      <c r="C1548" s="728"/>
      <c r="D1548" s="1236"/>
      <c r="E1548" s="729"/>
      <c r="F1548" s="730"/>
    </row>
    <row r="1549" spans="1:6" ht="25.5">
      <c r="A1549" s="757"/>
      <c r="B1549" s="785" t="s">
        <v>843</v>
      </c>
      <c r="C1549" s="728"/>
      <c r="D1549" s="1236"/>
      <c r="E1549" s="729"/>
      <c r="F1549" s="730"/>
    </row>
    <row r="1550" spans="1:6" ht="25.5">
      <c r="A1550" s="757"/>
      <c r="B1550" s="100" t="s">
        <v>842</v>
      </c>
      <c r="C1550" s="728"/>
      <c r="D1550" s="1236"/>
      <c r="E1550" s="729"/>
      <c r="F1550" s="730"/>
    </row>
    <row r="1551" spans="1:6">
      <c r="A1551" s="757"/>
      <c r="B1551" s="785" t="s">
        <v>3520</v>
      </c>
      <c r="C1551" s="695" t="s">
        <v>136</v>
      </c>
      <c r="D1551" s="716">
        <v>1</v>
      </c>
      <c r="E1551" s="608"/>
      <c r="F1551" s="723">
        <f>(D1551*E1551)</f>
        <v>0</v>
      </c>
    </row>
    <row r="1552" spans="1:6" ht="14.25">
      <c r="A1552" s="757"/>
      <c r="B1552" s="727"/>
      <c r="C1552" s="728"/>
      <c r="D1552" s="1236"/>
      <c r="E1552" s="729"/>
      <c r="F1552" s="730"/>
    </row>
    <row r="1553" spans="1:6" ht="14.25">
      <c r="A1553" s="757" t="s">
        <v>1415</v>
      </c>
      <c r="B1553" s="105" t="s">
        <v>885</v>
      </c>
      <c r="C1553" s="728"/>
      <c r="D1553" s="1236"/>
      <c r="E1553" s="729"/>
      <c r="F1553" s="730"/>
    </row>
    <row r="1554" spans="1:6" ht="63.75">
      <c r="A1554" s="757"/>
      <c r="B1554" s="785" t="s">
        <v>886</v>
      </c>
      <c r="C1554" s="728"/>
      <c r="D1554" s="1236"/>
      <c r="E1554" s="729"/>
      <c r="F1554" s="730"/>
    </row>
    <row r="1555" spans="1:6" ht="25.5">
      <c r="A1555" s="757"/>
      <c r="B1555" s="785" t="s">
        <v>399</v>
      </c>
      <c r="C1555" s="728"/>
      <c r="D1555" s="1236"/>
      <c r="E1555" s="729"/>
      <c r="F1555" s="730"/>
    </row>
    <row r="1556" spans="1:6" ht="25.5">
      <c r="A1556" s="757"/>
      <c r="B1556" s="100" t="s">
        <v>842</v>
      </c>
      <c r="C1556" s="728"/>
      <c r="D1556" s="1236"/>
      <c r="E1556" s="729"/>
      <c r="F1556" s="730"/>
    </row>
    <row r="1557" spans="1:6" ht="25.5">
      <c r="A1557" s="757"/>
      <c r="B1557" s="995" t="s">
        <v>4398</v>
      </c>
      <c r="C1557" s="728"/>
      <c r="D1557" s="1236"/>
      <c r="E1557" s="729"/>
      <c r="F1557" s="730"/>
    </row>
    <row r="1558" spans="1:6" ht="51">
      <c r="A1558" s="757"/>
      <c r="B1558" s="785" t="s">
        <v>3132</v>
      </c>
      <c r="C1558" s="728"/>
      <c r="D1558" s="1236"/>
      <c r="E1558" s="729"/>
      <c r="F1558" s="730"/>
    </row>
    <row r="1559" spans="1:6">
      <c r="A1559" s="757"/>
      <c r="B1559" s="785" t="s">
        <v>3521</v>
      </c>
      <c r="C1559" s="695" t="s">
        <v>136</v>
      </c>
      <c r="D1559" s="716">
        <v>11</v>
      </c>
      <c r="E1559" s="608"/>
      <c r="F1559" s="723">
        <f>(D1559*E1559)</f>
        <v>0</v>
      </c>
    </row>
    <row r="1560" spans="1:6" ht="14.25">
      <c r="A1560" s="757"/>
      <c r="B1560" s="727"/>
      <c r="C1560" s="728"/>
      <c r="D1560" s="1236"/>
      <c r="E1560" s="729"/>
      <c r="F1560" s="730"/>
    </row>
    <row r="1561" spans="1:6" ht="14.25">
      <c r="A1561" s="757" t="s">
        <v>1416</v>
      </c>
      <c r="B1561" s="105" t="s">
        <v>887</v>
      </c>
      <c r="C1561" s="728"/>
      <c r="D1561" s="1236"/>
      <c r="E1561" s="729"/>
      <c r="F1561" s="730"/>
    </row>
    <row r="1562" spans="1:6" ht="38.25">
      <c r="A1562" s="757"/>
      <c r="B1562" s="785" t="s">
        <v>888</v>
      </c>
      <c r="C1562" s="728"/>
      <c r="D1562" s="1236"/>
      <c r="E1562" s="729"/>
      <c r="F1562" s="730"/>
    </row>
    <row r="1563" spans="1:6" ht="25.5">
      <c r="A1563" s="757"/>
      <c r="B1563" s="785" t="s">
        <v>843</v>
      </c>
      <c r="C1563" s="728"/>
      <c r="D1563" s="1236"/>
      <c r="E1563" s="729"/>
      <c r="F1563" s="730"/>
    </row>
    <row r="1564" spans="1:6" ht="25.5">
      <c r="A1564" s="757"/>
      <c r="B1564" s="100" t="s">
        <v>842</v>
      </c>
      <c r="C1564" s="728"/>
      <c r="D1564" s="1236"/>
      <c r="E1564" s="729"/>
      <c r="F1564" s="730"/>
    </row>
    <row r="1565" spans="1:6">
      <c r="A1565" s="757"/>
      <c r="B1565" s="785" t="s">
        <v>3522</v>
      </c>
      <c r="C1565" s="695" t="s">
        <v>136</v>
      </c>
      <c r="D1565" s="716">
        <v>3</v>
      </c>
      <c r="E1565" s="608"/>
      <c r="F1565" s="723">
        <f>(D1565*E1565)</f>
        <v>0</v>
      </c>
    </row>
    <row r="1566" spans="1:6" ht="14.25">
      <c r="A1566" s="757"/>
      <c r="B1566" s="727"/>
      <c r="C1566" s="728"/>
      <c r="D1566" s="1236"/>
      <c r="E1566" s="729"/>
      <c r="F1566" s="730"/>
    </row>
    <row r="1567" spans="1:6" ht="14.25">
      <c r="A1567" s="757" t="s">
        <v>1417</v>
      </c>
      <c r="B1567" s="105" t="s">
        <v>889</v>
      </c>
      <c r="C1567" s="728"/>
      <c r="D1567" s="1236"/>
      <c r="E1567" s="729"/>
      <c r="F1567" s="730"/>
    </row>
    <row r="1568" spans="1:6" ht="51">
      <c r="A1568" s="757"/>
      <c r="B1568" s="785" t="s">
        <v>890</v>
      </c>
      <c r="C1568" s="728"/>
      <c r="D1568" s="1236"/>
      <c r="E1568" s="729"/>
      <c r="F1568" s="730"/>
    </row>
    <row r="1569" spans="1:6" ht="25.5">
      <c r="A1569" s="757"/>
      <c r="B1569" s="785" t="s">
        <v>843</v>
      </c>
      <c r="C1569" s="728"/>
      <c r="D1569" s="1236"/>
      <c r="E1569" s="729"/>
      <c r="F1569" s="730"/>
    </row>
    <row r="1570" spans="1:6" ht="25.5">
      <c r="A1570" s="757"/>
      <c r="B1570" s="100" t="s">
        <v>842</v>
      </c>
      <c r="C1570" s="728"/>
      <c r="D1570" s="1236"/>
      <c r="E1570" s="729"/>
      <c r="F1570" s="730"/>
    </row>
    <row r="1571" spans="1:6" ht="51">
      <c r="A1571" s="757"/>
      <c r="B1571" s="785" t="s">
        <v>3132</v>
      </c>
      <c r="C1571" s="728"/>
      <c r="D1571" s="1236"/>
      <c r="E1571" s="729"/>
      <c r="F1571" s="730"/>
    </row>
    <row r="1572" spans="1:6" ht="25.5">
      <c r="A1572" s="757"/>
      <c r="B1572" s="785" t="s">
        <v>4398</v>
      </c>
      <c r="C1572" s="728"/>
      <c r="D1572" s="1236"/>
      <c r="E1572" s="729"/>
      <c r="F1572" s="730"/>
    </row>
    <row r="1573" spans="1:6">
      <c r="A1573" s="757"/>
      <c r="B1573" s="785" t="s">
        <v>3523</v>
      </c>
      <c r="C1573" s="695" t="s">
        <v>136</v>
      </c>
      <c r="D1573" s="716">
        <v>6</v>
      </c>
      <c r="E1573" s="608"/>
      <c r="F1573" s="723">
        <f>(D1573*E1573)</f>
        <v>0</v>
      </c>
    </row>
    <row r="1574" spans="1:6" ht="14.25">
      <c r="A1574" s="757"/>
      <c r="B1574" s="727"/>
      <c r="C1574" s="728"/>
      <c r="D1574" s="1236"/>
      <c r="E1574" s="729"/>
      <c r="F1574" s="730"/>
    </row>
    <row r="1575" spans="1:6" ht="14.25">
      <c r="A1575" s="757" t="s">
        <v>1418</v>
      </c>
      <c r="B1575" s="105" t="s">
        <v>891</v>
      </c>
      <c r="C1575" s="728"/>
      <c r="D1575" s="1236"/>
      <c r="E1575" s="729"/>
      <c r="F1575" s="730"/>
    </row>
    <row r="1576" spans="1:6" ht="51">
      <c r="A1576" s="757"/>
      <c r="B1576" s="785" t="s">
        <v>892</v>
      </c>
      <c r="C1576" s="728"/>
      <c r="D1576" s="1236"/>
      <c r="E1576" s="729"/>
      <c r="F1576" s="730"/>
    </row>
    <row r="1577" spans="1:6" ht="25.5">
      <c r="A1577" s="757"/>
      <c r="B1577" s="785" t="s">
        <v>843</v>
      </c>
      <c r="C1577" s="728"/>
      <c r="D1577" s="1236"/>
      <c r="E1577" s="729"/>
      <c r="F1577" s="730"/>
    </row>
    <row r="1578" spans="1:6" ht="25.5">
      <c r="A1578" s="757"/>
      <c r="B1578" s="100" t="s">
        <v>842</v>
      </c>
      <c r="C1578" s="728"/>
      <c r="D1578" s="1236"/>
      <c r="E1578" s="729"/>
      <c r="F1578" s="730"/>
    </row>
    <row r="1579" spans="1:6" ht="51">
      <c r="A1579" s="757"/>
      <c r="B1579" s="785" t="s">
        <v>3132</v>
      </c>
      <c r="C1579" s="728"/>
      <c r="D1579" s="1236"/>
      <c r="E1579" s="729"/>
      <c r="F1579" s="730"/>
    </row>
    <row r="1580" spans="1:6" ht="25.5">
      <c r="A1580" s="757"/>
      <c r="B1580" s="785" t="s">
        <v>4398</v>
      </c>
      <c r="C1580" s="728"/>
      <c r="D1580" s="1236"/>
      <c r="E1580" s="729"/>
      <c r="F1580" s="730"/>
    </row>
    <row r="1581" spans="1:6">
      <c r="A1581" s="757"/>
      <c r="B1581" s="785" t="s">
        <v>3524</v>
      </c>
      <c r="C1581" s="695" t="s">
        <v>136</v>
      </c>
      <c r="D1581" s="716">
        <v>6</v>
      </c>
      <c r="E1581" s="608"/>
      <c r="F1581" s="723">
        <f>(D1581*E1581)</f>
        <v>0</v>
      </c>
    </row>
    <row r="1582" spans="1:6">
      <c r="A1582" s="757"/>
      <c r="B1582" s="785"/>
      <c r="C1582" s="695"/>
      <c r="D1582" s="716"/>
      <c r="E1582" s="608"/>
      <c r="F1582" s="723"/>
    </row>
    <row r="1583" spans="1:6" ht="14.25">
      <c r="A1583" s="757" t="s">
        <v>1419</v>
      </c>
      <c r="B1583" s="105" t="s">
        <v>893</v>
      </c>
      <c r="C1583" s="728"/>
      <c r="D1583" s="1236"/>
      <c r="E1583" s="729"/>
      <c r="F1583" s="730"/>
    </row>
    <row r="1584" spans="1:6" ht="51">
      <c r="A1584" s="757"/>
      <c r="B1584" s="785" t="s">
        <v>894</v>
      </c>
      <c r="C1584" s="728"/>
      <c r="D1584" s="1236"/>
      <c r="E1584" s="729"/>
      <c r="F1584" s="730"/>
    </row>
    <row r="1585" spans="1:6" ht="25.5">
      <c r="A1585" s="757"/>
      <c r="B1585" s="785" t="s">
        <v>843</v>
      </c>
      <c r="C1585" s="728"/>
      <c r="D1585" s="1236"/>
      <c r="E1585" s="729"/>
      <c r="F1585" s="730"/>
    </row>
    <row r="1586" spans="1:6" ht="25.5">
      <c r="A1586" s="757"/>
      <c r="B1586" s="100" t="s">
        <v>842</v>
      </c>
      <c r="C1586" s="728"/>
      <c r="D1586" s="1236"/>
      <c r="E1586" s="729"/>
      <c r="F1586" s="730"/>
    </row>
    <row r="1587" spans="1:6" ht="51">
      <c r="A1587" s="757"/>
      <c r="B1587" s="785" t="s">
        <v>3132</v>
      </c>
      <c r="C1587" s="728"/>
      <c r="D1587" s="1236"/>
      <c r="E1587" s="729"/>
      <c r="F1587" s="730"/>
    </row>
    <row r="1588" spans="1:6" ht="25.5">
      <c r="A1588" s="757"/>
      <c r="B1588" s="785" t="s">
        <v>4398</v>
      </c>
      <c r="C1588" s="728"/>
      <c r="D1588" s="1236"/>
      <c r="E1588" s="729"/>
      <c r="F1588" s="730"/>
    </row>
    <row r="1589" spans="1:6">
      <c r="A1589" s="757"/>
      <c r="B1589" s="785" t="s">
        <v>3525</v>
      </c>
      <c r="C1589" s="695" t="s">
        <v>136</v>
      </c>
      <c r="D1589" s="716">
        <v>1</v>
      </c>
      <c r="E1589" s="608"/>
      <c r="F1589" s="723">
        <f>(D1589*E1589)</f>
        <v>0</v>
      </c>
    </row>
    <row r="1590" spans="1:6" ht="14.25">
      <c r="A1590" s="757"/>
      <c r="B1590" s="727"/>
      <c r="C1590" s="728"/>
      <c r="D1590" s="1236"/>
      <c r="E1590" s="729"/>
      <c r="F1590" s="730"/>
    </row>
    <row r="1591" spans="1:6">
      <c r="A1591" s="757" t="s">
        <v>1420</v>
      </c>
      <c r="B1591" s="105" t="s">
        <v>895</v>
      </c>
      <c r="C1591" s="761"/>
      <c r="D1591" s="761"/>
      <c r="E1591" s="761"/>
      <c r="F1591" s="106"/>
    </row>
    <row r="1592" spans="1:6" ht="38.25">
      <c r="A1592" s="757"/>
      <c r="B1592" s="785" t="s">
        <v>896</v>
      </c>
      <c r="C1592" s="728"/>
      <c r="D1592" s="1236"/>
      <c r="E1592" s="729"/>
      <c r="F1592" s="730"/>
    </row>
    <row r="1593" spans="1:6" ht="51">
      <c r="A1593" s="757"/>
      <c r="B1593" s="785" t="s">
        <v>841</v>
      </c>
      <c r="C1593" s="728"/>
      <c r="D1593" s="1236"/>
      <c r="E1593" s="729"/>
      <c r="F1593" s="730"/>
    </row>
    <row r="1594" spans="1:6" ht="25.5">
      <c r="A1594" s="757"/>
      <c r="B1594" s="100" t="s">
        <v>842</v>
      </c>
      <c r="C1594" s="728"/>
      <c r="D1594" s="1236"/>
      <c r="E1594" s="729"/>
      <c r="F1594" s="730"/>
    </row>
    <row r="1595" spans="1:6" ht="25.5">
      <c r="A1595" s="757"/>
      <c r="B1595" s="785" t="s">
        <v>843</v>
      </c>
      <c r="C1595" s="728"/>
      <c r="D1595" s="1236"/>
      <c r="E1595" s="729"/>
      <c r="F1595" s="730"/>
    </row>
    <row r="1596" spans="1:6" ht="51">
      <c r="A1596" s="757"/>
      <c r="B1596" s="785" t="s">
        <v>4400</v>
      </c>
      <c r="C1596" s="728"/>
      <c r="D1596" s="1236"/>
      <c r="E1596" s="729"/>
      <c r="F1596" s="730"/>
    </row>
    <row r="1597" spans="1:6">
      <c r="A1597" s="757"/>
      <c r="B1597" s="785" t="s">
        <v>3526</v>
      </c>
      <c r="C1597" s="695" t="s">
        <v>136</v>
      </c>
      <c r="D1597" s="716">
        <v>1</v>
      </c>
      <c r="E1597" s="608"/>
      <c r="F1597" s="723">
        <f>(D1597*E1597)</f>
        <v>0</v>
      </c>
    </row>
    <row r="1598" spans="1:6" ht="14.25">
      <c r="A1598" s="757"/>
      <c r="B1598" s="727"/>
      <c r="C1598" s="728"/>
      <c r="D1598" s="1236"/>
      <c r="E1598" s="729"/>
      <c r="F1598" s="730"/>
    </row>
    <row r="1599" spans="1:6" ht="14.25">
      <c r="A1599" s="757" t="s">
        <v>1421</v>
      </c>
      <c r="B1599" s="105" t="s">
        <v>897</v>
      </c>
      <c r="C1599" s="728"/>
      <c r="D1599" s="1236"/>
      <c r="E1599" s="729"/>
      <c r="F1599" s="730"/>
    </row>
    <row r="1600" spans="1:6" ht="63.75">
      <c r="A1600" s="757"/>
      <c r="B1600" s="785" t="s">
        <v>898</v>
      </c>
      <c r="C1600" s="728"/>
      <c r="D1600" s="1236"/>
      <c r="E1600" s="729"/>
      <c r="F1600" s="730"/>
    </row>
    <row r="1601" spans="1:6" ht="25.5">
      <c r="A1601" s="757"/>
      <c r="B1601" s="785" t="s">
        <v>399</v>
      </c>
      <c r="C1601" s="728"/>
      <c r="D1601" s="1236"/>
      <c r="E1601" s="729"/>
      <c r="F1601" s="730"/>
    </row>
    <row r="1602" spans="1:6" ht="25.5">
      <c r="A1602" s="757"/>
      <c r="B1602" s="100" t="s">
        <v>842</v>
      </c>
      <c r="C1602" s="728"/>
      <c r="D1602" s="1236"/>
      <c r="E1602" s="729"/>
      <c r="F1602" s="730"/>
    </row>
    <row r="1603" spans="1:6" ht="25.5">
      <c r="A1603" s="757"/>
      <c r="B1603" s="995" t="s">
        <v>4398</v>
      </c>
      <c r="C1603" s="728"/>
      <c r="D1603" s="1236"/>
      <c r="E1603" s="729"/>
      <c r="F1603" s="730"/>
    </row>
    <row r="1604" spans="1:6" ht="51">
      <c r="A1604" s="757"/>
      <c r="B1604" s="785" t="s">
        <v>3132</v>
      </c>
      <c r="C1604" s="728"/>
      <c r="D1604" s="1236"/>
      <c r="E1604" s="729"/>
      <c r="F1604" s="730"/>
    </row>
    <row r="1605" spans="1:6">
      <c r="A1605" s="757"/>
      <c r="B1605" s="785" t="s">
        <v>3527</v>
      </c>
      <c r="C1605" s="695" t="s">
        <v>136</v>
      </c>
      <c r="D1605" s="716">
        <v>1</v>
      </c>
      <c r="E1605" s="608"/>
      <c r="F1605" s="723">
        <f>(D1605*E1605)</f>
        <v>0</v>
      </c>
    </row>
    <row r="1606" spans="1:6" ht="14.25">
      <c r="A1606" s="757"/>
      <c r="B1606" s="727"/>
      <c r="C1606" s="728"/>
      <c r="D1606" s="1236"/>
      <c r="E1606" s="729"/>
      <c r="F1606" s="730"/>
    </row>
    <row r="1607" spans="1:6" ht="14.25">
      <c r="A1607" s="757" t="s">
        <v>1422</v>
      </c>
      <c r="B1607" s="105" t="s">
        <v>899</v>
      </c>
      <c r="C1607" s="728"/>
      <c r="D1607" s="1236"/>
      <c r="E1607" s="729"/>
      <c r="F1607" s="730"/>
    </row>
    <row r="1608" spans="1:6" ht="63.75">
      <c r="A1608" s="757"/>
      <c r="B1608" s="785" t="s">
        <v>900</v>
      </c>
      <c r="C1608" s="728"/>
      <c r="D1608" s="1236"/>
      <c r="E1608" s="729"/>
      <c r="F1608" s="730"/>
    </row>
    <row r="1609" spans="1:6" ht="25.5">
      <c r="A1609" s="757"/>
      <c r="B1609" s="785" t="s">
        <v>399</v>
      </c>
      <c r="C1609" s="728"/>
      <c r="D1609" s="1236"/>
      <c r="E1609" s="729"/>
      <c r="F1609" s="730"/>
    </row>
    <row r="1610" spans="1:6" ht="25.5">
      <c r="A1610" s="757"/>
      <c r="B1610" s="100" t="s">
        <v>842</v>
      </c>
      <c r="C1610" s="728"/>
      <c r="D1610" s="1236"/>
      <c r="E1610" s="729"/>
      <c r="F1610" s="730"/>
    </row>
    <row r="1611" spans="1:6" ht="25.5">
      <c r="A1611" s="757"/>
      <c r="B1611" s="995" t="s">
        <v>4398</v>
      </c>
      <c r="C1611" s="728"/>
      <c r="D1611" s="1236"/>
      <c r="E1611" s="729"/>
      <c r="F1611" s="730"/>
    </row>
    <row r="1612" spans="1:6" ht="51">
      <c r="A1612" s="757"/>
      <c r="B1612" s="785" t="s">
        <v>3132</v>
      </c>
      <c r="C1612" s="728"/>
      <c r="D1612" s="1236"/>
      <c r="E1612" s="729"/>
      <c r="F1612" s="730"/>
    </row>
    <row r="1613" spans="1:6">
      <c r="A1613" s="757"/>
      <c r="B1613" s="785" t="s">
        <v>3528</v>
      </c>
      <c r="C1613" s="695" t="s">
        <v>136</v>
      </c>
      <c r="D1613" s="716">
        <v>3</v>
      </c>
      <c r="E1613" s="608"/>
      <c r="F1613" s="723">
        <f>(D1613*E1613)</f>
        <v>0</v>
      </c>
    </row>
    <row r="1614" spans="1:6" ht="14.25">
      <c r="A1614" s="757"/>
      <c r="B1614" s="727"/>
      <c r="C1614" s="728"/>
      <c r="D1614" s="1236"/>
      <c r="E1614" s="729"/>
      <c r="F1614" s="730"/>
    </row>
    <row r="1615" spans="1:6" ht="14.25">
      <c r="A1615" s="757" t="s">
        <v>1423</v>
      </c>
      <c r="B1615" s="105" t="s">
        <v>901</v>
      </c>
      <c r="C1615" s="728"/>
      <c r="D1615" s="1236"/>
      <c r="E1615" s="729"/>
      <c r="F1615" s="730"/>
    </row>
    <row r="1616" spans="1:6" ht="114.75">
      <c r="A1616" s="757"/>
      <c r="B1616" s="785" t="s">
        <v>902</v>
      </c>
      <c r="C1616" s="728"/>
      <c r="D1616" s="1236"/>
      <c r="E1616" s="729"/>
      <c r="F1616" s="730"/>
    </row>
    <row r="1617" spans="1:6" ht="25.5">
      <c r="A1617" s="757"/>
      <c r="B1617" s="785" t="s">
        <v>399</v>
      </c>
      <c r="C1617" s="728"/>
      <c r="D1617" s="1236"/>
      <c r="E1617" s="729"/>
      <c r="F1617" s="730"/>
    </row>
    <row r="1618" spans="1:6" ht="25.5">
      <c r="A1618" s="757"/>
      <c r="B1618" s="100" t="s">
        <v>842</v>
      </c>
      <c r="C1618" s="728"/>
      <c r="D1618" s="1236"/>
      <c r="E1618" s="729"/>
      <c r="F1618" s="730"/>
    </row>
    <row r="1619" spans="1:6" ht="25.5">
      <c r="A1619" s="757"/>
      <c r="B1619" s="995" t="s">
        <v>4398</v>
      </c>
      <c r="C1619" s="728"/>
      <c r="D1619" s="1236"/>
      <c r="E1619" s="729"/>
      <c r="F1619" s="730"/>
    </row>
    <row r="1620" spans="1:6" ht="51">
      <c r="A1620" s="757"/>
      <c r="B1620" s="785" t="s">
        <v>3132</v>
      </c>
      <c r="C1620" s="728"/>
      <c r="D1620" s="1236"/>
      <c r="E1620" s="729"/>
      <c r="F1620" s="730"/>
    </row>
    <row r="1621" spans="1:6">
      <c r="A1621" s="757"/>
      <c r="B1621" s="785" t="s">
        <v>3529</v>
      </c>
      <c r="C1621" s="695" t="s">
        <v>136</v>
      </c>
      <c r="D1621" s="716">
        <v>2</v>
      </c>
      <c r="E1621" s="608"/>
      <c r="F1621" s="723">
        <f>(D1621*E1621)</f>
        <v>0</v>
      </c>
    </row>
    <row r="1622" spans="1:6" ht="14.25">
      <c r="A1622" s="757"/>
      <c r="B1622" s="105"/>
      <c r="C1622" s="728"/>
      <c r="D1622" s="1236"/>
      <c r="E1622" s="729"/>
      <c r="F1622" s="730"/>
    </row>
    <row r="1623" spans="1:6" ht="14.25">
      <c r="A1623" s="757" t="s">
        <v>1424</v>
      </c>
      <c r="B1623" s="105" t="s">
        <v>903</v>
      </c>
      <c r="C1623" s="728"/>
      <c r="D1623" s="1236"/>
      <c r="E1623" s="729"/>
      <c r="F1623" s="730"/>
    </row>
    <row r="1624" spans="1:6" ht="63.75">
      <c r="A1624" s="757"/>
      <c r="B1624" s="785" t="s">
        <v>904</v>
      </c>
      <c r="C1624" s="728"/>
      <c r="D1624" s="1236"/>
      <c r="E1624" s="729"/>
      <c r="F1624" s="730"/>
    </row>
    <row r="1625" spans="1:6" ht="25.5">
      <c r="A1625" s="757"/>
      <c r="B1625" s="785" t="s">
        <v>399</v>
      </c>
      <c r="C1625" s="728"/>
      <c r="D1625" s="1236"/>
      <c r="E1625" s="729"/>
      <c r="F1625" s="730"/>
    </row>
    <row r="1626" spans="1:6" ht="25.5">
      <c r="A1626" s="757"/>
      <c r="B1626" s="100" t="s">
        <v>842</v>
      </c>
      <c r="C1626" s="728"/>
      <c r="D1626" s="1236"/>
      <c r="E1626" s="729"/>
      <c r="F1626" s="730"/>
    </row>
    <row r="1627" spans="1:6" ht="25.5">
      <c r="A1627" s="757"/>
      <c r="B1627" s="995" t="s">
        <v>4398</v>
      </c>
      <c r="C1627" s="728"/>
      <c r="D1627" s="1236"/>
      <c r="E1627" s="729"/>
      <c r="F1627" s="730"/>
    </row>
    <row r="1628" spans="1:6" ht="51">
      <c r="A1628" s="757"/>
      <c r="B1628" s="785" t="s">
        <v>3132</v>
      </c>
      <c r="C1628" s="728"/>
      <c r="D1628" s="1236"/>
      <c r="E1628" s="729"/>
      <c r="F1628" s="730"/>
    </row>
    <row r="1629" spans="1:6">
      <c r="A1629" s="757"/>
      <c r="B1629" s="785" t="s">
        <v>3530</v>
      </c>
      <c r="C1629" s="695" t="s">
        <v>136</v>
      </c>
      <c r="D1629" s="716">
        <v>1</v>
      </c>
      <c r="E1629" s="608"/>
      <c r="F1629" s="723">
        <f>(D1629*E1629)</f>
        <v>0</v>
      </c>
    </row>
    <row r="1630" spans="1:6" ht="14.25">
      <c r="A1630" s="757"/>
      <c r="B1630" s="785"/>
      <c r="C1630" s="728"/>
      <c r="D1630" s="1236"/>
      <c r="E1630" s="729"/>
      <c r="F1630" s="730"/>
    </row>
    <row r="1631" spans="1:6" ht="14.25">
      <c r="A1631" s="757" t="s">
        <v>1425</v>
      </c>
      <c r="B1631" s="105" t="s">
        <v>905</v>
      </c>
      <c r="C1631" s="728"/>
      <c r="D1631" s="1236"/>
      <c r="E1631" s="729"/>
      <c r="F1631" s="730"/>
    </row>
    <row r="1632" spans="1:6" ht="38.25">
      <c r="A1632" s="757"/>
      <c r="B1632" s="785" t="s">
        <v>906</v>
      </c>
      <c r="C1632" s="728"/>
      <c r="D1632" s="1236"/>
      <c r="E1632" s="729"/>
      <c r="F1632" s="730"/>
    </row>
    <row r="1633" spans="1:6" ht="25.5">
      <c r="A1633" s="757"/>
      <c r="B1633" s="785" t="s">
        <v>843</v>
      </c>
      <c r="C1633" s="728"/>
      <c r="D1633" s="1236"/>
      <c r="E1633" s="729"/>
      <c r="F1633" s="730"/>
    </row>
    <row r="1634" spans="1:6" ht="25.5">
      <c r="A1634" s="757"/>
      <c r="B1634" s="100" t="s">
        <v>842</v>
      </c>
      <c r="C1634" s="728"/>
      <c r="D1634" s="1236"/>
      <c r="E1634" s="729"/>
      <c r="F1634" s="730"/>
    </row>
    <row r="1635" spans="1:6">
      <c r="A1635" s="757"/>
      <c r="B1635" s="785" t="s">
        <v>3531</v>
      </c>
      <c r="C1635" s="695" t="s">
        <v>136</v>
      </c>
      <c r="D1635" s="716">
        <v>1</v>
      </c>
      <c r="E1635" s="608"/>
      <c r="F1635" s="723">
        <f>(D1635*E1635)</f>
        <v>0</v>
      </c>
    </row>
    <row r="1636" spans="1:6" ht="14.25">
      <c r="A1636" s="757"/>
      <c r="B1636" s="785"/>
      <c r="C1636" s="728"/>
      <c r="D1636" s="1236"/>
      <c r="E1636" s="729"/>
      <c r="F1636" s="730"/>
    </row>
    <row r="1637" spans="1:6" ht="14.25">
      <c r="A1637" s="757" t="s">
        <v>1426</v>
      </c>
      <c r="B1637" s="105" t="s">
        <v>907</v>
      </c>
      <c r="C1637" s="728"/>
      <c r="D1637" s="1236"/>
      <c r="E1637" s="729"/>
      <c r="F1637" s="730"/>
    </row>
    <row r="1638" spans="1:6" ht="51">
      <c r="A1638" s="757"/>
      <c r="B1638" s="785" t="s">
        <v>908</v>
      </c>
      <c r="C1638" s="728"/>
      <c r="D1638" s="1236"/>
      <c r="E1638" s="729"/>
      <c r="F1638" s="730"/>
    </row>
    <row r="1639" spans="1:6" ht="25.5">
      <c r="A1639" s="757"/>
      <c r="B1639" s="785" t="s">
        <v>843</v>
      </c>
      <c r="C1639" s="728"/>
      <c r="D1639" s="1236"/>
      <c r="E1639" s="729"/>
      <c r="F1639" s="730"/>
    </row>
    <row r="1640" spans="1:6" ht="25.5">
      <c r="A1640" s="757"/>
      <c r="B1640" s="100" t="s">
        <v>842</v>
      </c>
      <c r="C1640" s="728"/>
      <c r="D1640" s="1236"/>
      <c r="E1640" s="729"/>
      <c r="F1640" s="730"/>
    </row>
    <row r="1641" spans="1:6" ht="51">
      <c r="A1641" s="757"/>
      <c r="B1641" s="785" t="s">
        <v>852</v>
      </c>
      <c r="C1641" s="728"/>
      <c r="D1641" s="1236"/>
      <c r="E1641" s="729"/>
      <c r="F1641" s="730"/>
    </row>
    <row r="1642" spans="1:6" ht="25.5">
      <c r="A1642" s="757"/>
      <c r="B1642" s="785" t="s">
        <v>4398</v>
      </c>
      <c r="C1642" s="728"/>
      <c r="D1642" s="1236"/>
      <c r="E1642" s="729"/>
      <c r="F1642" s="730"/>
    </row>
    <row r="1643" spans="1:6">
      <c r="A1643" s="757"/>
      <c r="B1643" s="785" t="s">
        <v>3532</v>
      </c>
      <c r="C1643" s="695" t="s">
        <v>136</v>
      </c>
      <c r="D1643" s="716">
        <v>2</v>
      </c>
      <c r="E1643" s="608"/>
      <c r="F1643" s="723">
        <f>(D1643*E1643)</f>
        <v>0</v>
      </c>
    </row>
    <row r="1644" spans="1:6" ht="14.25">
      <c r="A1644" s="757"/>
      <c r="B1644" s="100"/>
      <c r="C1644" s="728"/>
      <c r="D1644" s="1236"/>
      <c r="E1644" s="729"/>
      <c r="F1644" s="730"/>
    </row>
    <row r="1645" spans="1:6" ht="14.25">
      <c r="A1645" s="757" t="s">
        <v>1427</v>
      </c>
      <c r="B1645" s="105" t="s">
        <v>909</v>
      </c>
      <c r="C1645" s="728"/>
      <c r="D1645" s="1236"/>
      <c r="E1645" s="729"/>
      <c r="F1645" s="730"/>
    </row>
    <row r="1646" spans="1:6" ht="38.25">
      <c r="A1646" s="757"/>
      <c r="B1646" s="785" t="s">
        <v>910</v>
      </c>
      <c r="C1646" s="728"/>
      <c r="D1646" s="1236"/>
      <c r="E1646" s="729"/>
      <c r="F1646" s="730"/>
    </row>
    <row r="1647" spans="1:6" ht="25.5">
      <c r="A1647" s="757"/>
      <c r="B1647" s="785" t="s">
        <v>843</v>
      </c>
      <c r="C1647" s="728"/>
      <c r="D1647" s="1236"/>
      <c r="E1647" s="729"/>
      <c r="F1647" s="730"/>
    </row>
    <row r="1648" spans="1:6" ht="25.5">
      <c r="A1648" s="757"/>
      <c r="B1648" s="100" t="s">
        <v>842</v>
      </c>
      <c r="C1648" s="728"/>
      <c r="D1648" s="1236"/>
      <c r="E1648" s="729"/>
      <c r="F1648" s="730"/>
    </row>
    <row r="1649" spans="1:6">
      <c r="A1649" s="757"/>
      <c r="B1649" s="785" t="s">
        <v>3533</v>
      </c>
      <c r="C1649" s="695" t="s">
        <v>136</v>
      </c>
      <c r="D1649" s="716">
        <v>1</v>
      </c>
      <c r="E1649" s="608"/>
      <c r="F1649" s="723">
        <f>(D1649*E1649)</f>
        <v>0</v>
      </c>
    </row>
    <row r="1650" spans="1:6" ht="14.25">
      <c r="A1650" s="757"/>
      <c r="B1650" s="100"/>
      <c r="C1650" s="728"/>
      <c r="D1650" s="1236"/>
      <c r="E1650" s="729"/>
      <c r="F1650" s="730"/>
    </row>
    <row r="1651" spans="1:6" ht="14.25">
      <c r="A1651" s="757" t="s">
        <v>1428</v>
      </c>
      <c r="B1651" s="105" t="s">
        <v>911</v>
      </c>
      <c r="C1651" s="728"/>
      <c r="D1651" s="1236"/>
      <c r="E1651" s="729"/>
      <c r="F1651" s="730"/>
    </row>
    <row r="1652" spans="1:6" ht="51">
      <c r="A1652" s="757"/>
      <c r="B1652" s="785" t="s">
        <v>912</v>
      </c>
      <c r="C1652" s="728"/>
      <c r="D1652" s="1236"/>
      <c r="E1652" s="729"/>
      <c r="F1652" s="730"/>
    </row>
    <row r="1653" spans="1:6" ht="25.5">
      <c r="A1653" s="757"/>
      <c r="B1653" s="785" t="s">
        <v>843</v>
      </c>
      <c r="C1653" s="728"/>
      <c r="D1653" s="1236"/>
      <c r="E1653" s="729"/>
      <c r="F1653" s="730"/>
    </row>
    <row r="1654" spans="1:6" ht="25.5">
      <c r="A1654" s="757"/>
      <c r="B1654" s="100" t="s">
        <v>842</v>
      </c>
      <c r="C1654" s="728"/>
      <c r="D1654" s="1236"/>
      <c r="E1654" s="729"/>
      <c r="F1654" s="730"/>
    </row>
    <row r="1655" spans="1:6" ht="51">
      <c r="A1655" s="757"/>
      <c r="B1655" s="785" t="s">
        <v>3132</v>
      </c>
      <c r="C1655" s="728"/>
      <c r="D1655" s="1236"/>
      <c r="E1655" s="729"/>
      <c r="F1655" s="730"/>
    </row>
    <row r="1656" spans="1:6" ht="25.5">
      <c r="A1656" s="757"/>
      <c r="B1656" s="785" t="s">
        <v>4398</v>
      </c>
      <c r="C1656" s="728"/>
      <c r="D1656" s="1236"/>
      <c r="E1656" s="729"/>
      <c r="F1656" s="730"/>
    </row>
    <row r="1657" spans="1:6">
      <c r="A1657" s="757"/>
      <c r="B1657" s="785" t="s">
        <v>3534</v>
      </c>
      <c r="C1657" s="695" t="s">
        <v>136</v>
      </c>
      <c r="D1657" s="716">
        <v>2</v>
      </c>
      <c r="E1657" s="608"/>
      <c r="F1657" s="723">
        <f>(D1657*E1657)</f>
        <v>0</v>
      </c>
    </row>
    <row r="1658" spans="1:6" ht="14.25">
      <c r="A1658" s="757"/>
      <c r="B1658" s="100"/>
      <c r="C1658" s="728"/>
      <c r="D1658" s="1236"/>
      <c r="E1658" s="729"/>
      <c r="F1658" s="730"/>
    </row>
    <row r="1659" spans="1:6">
      <c r="A1659" s="757" t="s">
        <v>1429</v>
      </c>
      <c r="B1659" s="105" t="s">
        <v>913</v>
      </c>
      <c r="C1659" s="761"/>
      <c r="D1659" s="761"/>
      <c r="E1659" s="761"/>
      <c r="F1659" s="106"/>
    </row>
    <row r="1660" spans="1:6" ht="38.25">
      <c r="A1660" s="757"/>
      <c r="B1660" s="785" t="s">
        <v>914</v>
      </c>
      <c r="C1660" s="728"/>
      <c r="D1660" s="1236"/>
      <c r="E1660" s="729"/>
      <c r="F1660" s="730"/>
    </row>
    <row r="1661" spans="1:6" ht="51">
      <c r="A1661" s="757"/>
      <c r="B1661" s="785" t="s">
        <v>841</v>
      </c>
      <c r="C1661" s="728"/>
      <c r="D1661" s="1236"/>
      <c r="E1661" s="729"/>
      <c r="F1661" s="730"/>
    </row>
    <row r="1662" spans="1:6" ht="25.5">
      <c r="A1662" s="757"/>
      <c r="B1662" s="100" t="s">
        <v>842</v>
      </c>
      <c r="C1662" s="728"/>
      <c r="D1662" s="1236"/>
      <c r="E1662" s="729"/>
      <c r="F1662" s="730"/>
    </row>
    <row r="1663" spans="1:6" ht="25.5">
      <c r="A1663" s="757"/>
      <c r="B1663" s="785" t="s">
        <v>843</v>
      </c>
      <c r="C1663" s="728"/>
      <c r="D1663" s="1236"/>
      <c r="E1663" s="729"/>
      <c r="F1663" s="730"/>
    </row>
    <row r="1664" spans="1:6" ht="63.75">
      <c r="A1664" s="757"/>
      <c r="B1664" s="785" t="s">
        <v>844</v>
      </c>
      <c r="C1664" s="728"/>
      <c r="D1664" s="1236"/>
      <c r="E1664" s="729"/>
      <c r="F1664" s="730"/>
    </row>
    <row r="1665" spans="1:6">
      <c r="A1665" s="757"/>
      <c r="B1665" s="785" t="s">
        <v>3535</v>
      </c>
      <c r="C1665" s="695" t="s">
        <v>136</v>
      </c>
      <c r="D1665" s="716">
        <v>1</v>
      </c>
      <c r="E1665" s="608"/>
      <c r="F1665" s="723">
        <f>(D1665*E1665)</f>
        <v>0</v>
      </c>
    </row>
    <row r="1666" spans="1:6" ht="14.25">
      <c r="A1666" s="757"/>
      <c r="B1666" s="100"/>
      <c r="C1666" s="728"/>
      <c r="D1666" s="1236"/>
      <c r="E1666" s="729"/>
      <c r="F1666" s="730"/>
    </row>
    <row r="1667" spans="1:6" ht="14.25">
      <c r="A1667" s="757" t="s">
        <v>1430</v>
      </c>
      <c r="B1667" s="105" t="s">
        <v>915</v>
      </c>
      <c r="C1667" s="728"/>
      <c r="D1667" s="1236"/>
      <c r="E1667" s="729"/>
      <c r="F1667" s="730"/>
    </row>
    <row r="1668" spans="1:6" ht="76.5">
      <c r="A1668" s="757"/>
      <c r="B1668" s="785" t="s">
        <v>916</v>
      </c>
      <c r="C1668" s="728"/>
      <c r="D1668" s="1236"/>
      <c r="E1668" s="729"/>
      <c r="F1668" s="730"/>
    </row>
    <row r="1669" spans="1:6" ht="25.5">
      <c r="A1669" s="757"/>
      <c r="B1669" s="785" t="s">
        <v>399</v>
      </c>
      <c r="C1669" s="728"/>
      <c r="D1669" s="1236"/>
      <c r="E1669" s="729"/>
      <c r="F1669" s="730"/>
    </row>
    <row r="1670" spans="1:6" ht="25.5">
      <c r="A1670" s="757"/>
      <c r="B1670" s="100" t="s">
        <v>842</v>
      </c>
      <c r="C1670" s="728"/>
      <c r="D1670" s="1236"/>
      <c r="E1670" s="729"/>
      <c r="F1670" s="730"/>
    </row>
    <row r="1671" spans="1:6" ht="25.5">
      <c r="A1671" s="757"/>
      <c r="B1671" s="995" t="s">
        <v>4398</v>
      </c>
      <c r="C1671" s="728"/>
      <c r="D1671" s="1236"/>
      <c r="E1671" s="729"/>
      <c r="F1671" s="730"/>
    </row>
    <row r="1672" spans="1:6" ht="51">
      <c r="A1672" s="757"/>
      <c r="B1672" s="785" t="s">
        <v>852</v>
      </c>
      <c r="C1672" s="728"/>
      <c r="D1672" s="1236"/>
      <c r="E1672" s="729"/>
      <c r="F1672" s="730"/>
    </row>
    <row r="1673" spans="1:6">
      <c r="A1673" s="757"/>
      <c r="B1673" s="785" t="s">
        <v>3536</v>
      </c>
      <c r="C1673" s="695" t="s">
        <v>136</v>
      </c>
      <c r="D1673" s="716">
        <v>1</v>
      </c>
      <c r="E1673" s="608"/>
      <c r="F1673" s="723">
        <f>(D1673*E1673)</f>
        <v>0</v>
      </c>
    </row>
    <row r="1674" spans="1:6" ht="14.25">
      <c r="A1674" s="757"/>
      <c r="B1674" s="100"/>
      <c r="C1674" s="728"/>
      <c r="D1674" s="1236"/>
      <c r="E1674" s="729"/>
      <c r="F1674" s="730"/>
    </row>
    <row r="1675" spans="1:6" ht="14.25">
      <c r="A1675" s="757" t="s">
        <v>1431</v>
      </c>
      <c r="B1675" s="105" t="s">
        <v>917</v>
      </c>
      <c r="C1675" s="728"/>
      <c r="D1675" s="1236"/>
      <c r="E1675" s="729"/>
      <c r="F1675" s="730"/>
    </row>
    <row r="1676" spans="1:6" ht="63.75">
      <c r="A1676" s="757"/>
      <c r="B1676" s="785" t="s">
        <v>876</v>
      </c>
      <c r="C1676" s="728"/>
      <c r="D1676" s="1236"/>
      <c r="E1676" s="729"/>
      <c r="F1676" s="730"/>
    </row>
    <row r="1677" spans="1:6" ht="25.5">
      <c r="A1677" s="757"/>
      <c r="B1677" s="785" t="s">
        <v>399</v>
      </c>
      <c r="C1677" s="728"/>
      <c r="D1677" s="1236"/>
      <c r="E1677" s="729"/>
      <c r="F1677" s="730"/>
    </row>
    <row r="1678" spans="1:6" ht="25.5">
      <c r="A1678" s="757"/>
      <c r="B1678" s="100" t="s">
        <v>842</v>
      </c>
      <c r="C1678" s="728"/>
      <c r="D1678" s="1236"/>
      <c r="E1678" s="729"/>
      <c r="F1678" s="730"/>
    </row>
    <row r="1679" spans="1:6" ht="25.5">
      <c r="A1679" s="757"/>
      <c r="B1679" s="995" t="s">
        <v>4398</v>
      </c>
      <c r="C1679" s="728"/>
      <c r="D1679" s="1236"/>
      <c r="E1679" s="729"/>
      <c r="F1679" s="730"/>
    </row>
    <row r="1680" spans="1:6" ht="51">
      <c r="A1680" s="757"/>
      <c r="B1680" s="785" t="s">
        <v>3132</v>
      </c>
      <c r="C1680" s="728"/>
      <c r="D1680" s="1236"/>
      <c r="E1680" s="729"/>
      <c r="F1680" s="730"/>
    </row>
    <row r="1681" spans="1:6">
      <c r="A1681" s="757"/>
      <c r="B1681" s="785" t="s">
        <v>3537</v>
      </c>
      <c r="C1681" s="695" t="s">
        <v>136</v>
      </c>
      <c r="D1681" s="716">
        <v>3</v>
      </c>
      <c r="E1681" s="608"/>
      <c r="F1681" s="723">
        <f>(D1681*E1681)</f>
        <v>0</v>
      </c>
    </row>
    <row r="1682" spans="1:6" ht="14.25">
      <c r="A1682" s="757"/>
      <c r="B1682" s="100"/>
      <c r="C1682" s="728"/>
      <c r="D1682" s="1236"/>
      <c r="E1682" s="729"/>
      <c r="F1682" s="730"/>
    </row>
    <row r="1683" spans="1:6" ht="14.25">
      <c r="A1683" s="757" t="s">
        <v>1432</v>
      </c>
      <c r="B1683" s="105" t="s">
        <v>918</v>
      </c>
      <c r="C1683" s="728"/>
      <c r="D1683" s="1236"/>
      <c r="E1683" s="729"/>
      <c r="F1683" s="730"/>
    </row>
    <row r="1684" spans="1:6" ht="114.75">
      <c r="A1684" s="757"/>
      <c r="B1684" s="785" t="s">
        <v>4023</v>
      </c>
      <c r="C1684" s="728"/>
      <c r="D1684" s="1236"/>
      <c r="E1684" s="729"/>
      <c r="F1684" s="730"/>
    </row>
    <row r="1685" spans="1:6" ht="25.5">
      <c r="A1685" s="757"/>
      <c r="B1685" s="785" t="s">
        <v>399</v>
      </c>
      <c r="C1685" s="728"/>
      <c r="D1685" s="1236"/>
      <c r="E1685" s="729"/>
      <c r="F1685" s="730"/>
    </row>
    <row r="1686" spans="1:6" ht="25.5">
      <c r="A1686" s="757"/>
      <c r="B1686" s="100" t="s">
        <v>842</v>
      </c>
      <c r="C1686" s="728"/>
      <c r="D1686" s="1236"/>
      <c r="E1686" s="729"/>
      <c r="F1686" s="730"/>
    </row>
    <row r="1687" spans="1:6" ht="25.5">
      <c r="A1687" s="757"/>
      <c r="B1687" s="995" t="s">
        <v>4398</v>
      </c>
      <c r="C1687" s="728"/>
      <c r="D1687" s="1236"/>
      <c r="E1687" s="729"/>
      <c r="F1687" s="730"/>
    </row>
    <row r="1688" spans="1:6">
      <c r="A1688" s="757"/>
      <c r="B1688" s="785" t="s">
        <v>3538</v>
      </c>
      <c r="C1688" s="695" t="s">
        <v>136</v>
      </c>
      <c r="D1688" s="716">
        <v>1</v>
      </c>
      <c r="E1688" s="608"/>
      <c r="F1688" s="723">
        <f>(D1688*E1688)</f>
        <v>0</v>
      </c>
    </row>
    <row r="1689" spans="1:6" ht="14.25">
      <c r="A1689" s="757"/>
      <c r="B1689" s="100"/>
      <c r="C1689" s="728"/>
      <c r="D1689" s="1236"/>
      <c r="E1689" s="729"/>
      <c r="F1689" s="730"/>
    </row>
    <row r="1690" spans="1:6" ht="14.25">
      <c r="A1690" s="757" t="s">
        <v>1433</v>
      </c>
      <c r="B1690" s="105" t="s">
        <v>919</v>
      </c>
      <c r="C1690" s="728"/>
      <c r="D1690" s="1236"/>
      <c r="E1690" s="729"/>
      <c r="F1690" s="730"/>
    </row>
    <row r="1691" spans="1:6" ht="51">
      <c r="A1691" s="757"/>
      <c r="B1691" s="785" t="s">
        <v>920</v>
      </c>
      <c r="C1691" s="728"/>
      <c r="D1691" s="1236"/>
      <c r="E1691" s="729"/>
      <c r="F1691" s="730"/>
    </row>
    <row r="1692" spans="1:6" ht="25.5">
      <c r="A1692" s="757"/>
      <c r="B1692" s="785" t="s">
        <v>399</v>
      </c>
      <c r="C1692" s="728"/>
      <c r="D1692" s="1236"/>
      <c r="E1692" s="729"/>
      <c r="F1692" s="730"/>
    </row>
    <row r="1693" spans="1:6" ht="25.5">
      <c r="A1693" s="757"/>
      <c r="B1693" s="100" t="s">
        <v>842</v>
      </c>
      <c r="C1693" s="728"/>
      <c r="D1693" s="1236"/>
      <c r="E1693" s="729"/>
      <c r="F1693" s="730"/>
    </row>
    <row r="1694" spans="1:6">
      <c r="A1694" s="757"/>
      <c r="B1694" s="785" t="s">
        <v>3539</v>
      </c>
      <c r="C1694" s="695" t="s">
        <v>136</v>
      </c>
      <c r="D1694" s="716">
        <v>2</v>
      </c>
      <c r="E1694" s="608"/>
      <c r="F1694" s="723">
        <f>(D1694*E1694)</f>
        <v>0</v>
      </c>
    </row>
    <row r="1695" spans="1:6">
      <c r="A1695" s="757"/>
      <c r="B1695" s="785"/>
      <c r="C1695" s="695"/>
      <c r="D1695" s="716"/>
      <c r="E1695" s="608"/>
      <c r="F1695" s="723"/>
    </row>
    <row r="1696" spans="1:6" ht="14.25">
      <c r="A1696" s="757" t="s">
        <v>1434</v>
      </c>
      <c r="B1696" s="105" t="s">
        <v>921</v>
      </c>
      <c r="C1696" s="728"/>
      <c r="D1696" s="1236"/>
      <c r="E1696" s="729"/>
      <c r="F1696" s="730"/>
    </row>
    <row r="1697" spans="1:6" ht="89.25">
      <c r="A1697" s="757"/>
      <c r="B1697" s="785" t="s">
        <v>922</v>
      </c>
      <c r="C1697" s="728"/>
      <c r="D1697" s="1236"/>
      <c r="E1697" s="729"/>
      <c r="F1697" s="730"/>
    </row>
    <row r="1698" spans="1:6" ht="25.5">
      <c r="A1698" s="757"/>
      <c r="B1698" s="785" t="s">
        <v>399</v>
      </c>
      <c r="C1698" s="728"/>
      <c r="D1698" s="1236"/>
      <c r="E1698" s="729"/>
      <c r="F1698" s="730"/>
    </row>
    <row r="1699" spans="1:6" ht="25.5">
      <c r="A1699" s="757"/>
      <c r="B1699" s="100" t="s">
        <v>842</v>
      </c>
      <c r="C1699" s="728"/>
      <c r="D1699" s="1236"/>
      <c r="E1699" s="729"/>
      <c r="F1699" s="730"/>
    </row>
    <row r="1700" spans="1:6" ht="25.5">
      <c r="A1700" s="757"/>
      <c r="B1700" s="995" t="s">
        <v>4398</v>
      </c>
      <c r="C1700" s="728"/>
      <c r="D1700" s="1236"/>
      <c r="E1700" s="729"/>
      <c r="F1700" s="730"/>
    </row>
    <row r="1701" spans="1:6">
      <c r="A1701" s="757"/>
      <c r="B1701" s="785" t="s">
        <v>3540</v>
      </c>
      <c r="C1701" s="695" t="s">
        <v>136</v>
      </c>
      <c r="D1701" s="716">
        <v>1</v>
      </c>
      <c r="E1701" s="608"/>
      <c r="F1701" s="723">
        <f>(D1701*E1701)</f>
        <v>0</v>
      </c>
    </row>
    <row r="1702" spans="1:6">
      <c r="A1702" s="757"/>
      <c r="B1702" s="785"/>
      <c r="C1702" s="695"/>
      <c r="D1702" s="716"/>
      <c r="E1702" s="608"/>
      <c r="F1702" s="723"/>
    </row>
    <row r="1703" spans="1:6" s="69" customFormat="1">
      <c r="A1703" s="53" t="s">
        <v>836</v>
      </c>
      <c r="B1703" s="46" t="s">
        <v>934</v>
      </c>
      <c r="C1703" s="1238"/>
      <c r="D1703" s="1239" t="s">
        <v>194</v>
      </c>
      <c r="E1703" s="707"/>
      <c r="F1703" s="710">
        <f>SUM(F1419:F1701)</f>
        <v>0</v>
      </c>
    </row>
    <row r="1704" spans="1:6">
      <c r="A1704" s="757"/>
      <c r="B1704" s="785"/>
      <c r="C1704" s="695"/>
      <c r="D1704" s="716"/>
      <c r="E1704" s="608"/>
      <c r="F1704" s="723"/>
    </row>
    <row r="1705" spans="1:6">
      <c r="A1705" s="757"/>
      <c r="B1705" s="785"/>
      <c r="C1705" s="695"/>
      <c r="D1705" s="716"/>
      <c r="E1705" s="608"/>
      <c r="F1705" s="723"/>
    </row>
    <row r="1706" spans="1:6">
      <c r="A1706" s="102" t="s">
        <v>924</v>
      </c>
      <c r="B1706" s="103" t="s">
        <v>923</v>
      </c>
      <c r="C1706" s="1235"/>
      <c r="D1706" s="643"/>
      <c r="E1706" s="718"/>
      <c r="F1706" s="608"/>
    </row>
    <row r="1707" spans="1:6">
      <c r="A1707" s="757"/>
      <c r="B1707" s="785"/>
      <c r="C1707" s="695"/>
      <c r="D1707" s="716"/>
      <c r="E1707" s="608"/>
      <c r="F1707" s="723"/>
    </row>
    <row r="1708" spans="1:6" ht="25.5">
      <c r="A1708" s="757"/>
      <c r="B1708" s="104" t="s">
        <v>838</v>
      </c>
      <c r="C1708" s="695"/>
      <c r="D1708" s="716"/>
      <c r="E1708" s="608"/>
      <c r="F1708" s="723"/>
    </row>
    <row r="1709" spans="1:6">
      <c r="A1709" s="757"/>
      <c r="B1709" s="785"/>
      <c r="C1709" s="695"/>
      <c r="D1709" s="716"/>
      <c r="E1709" s="608"/>
      <c r="F1709" s="723"/>
    </row>
    <row r="1710" spans="1:6" ht="14.25">
      <c r="A1710" s="757" t="s">
        <v>1435</v>
      </c>
      <c r="B1710" s="105" t="s">
        <v>839</v>
      </c>
      <c r="C1710" s="728"/>
      <c r="D1710" s="1236"/>
      <c r="E1710" s="729"/>
      <c r="F1710" s="730"/>
    </row>
    <row r="1711" spans="1:6" ht="38.25">
      <c r="A1711" s="757"/>
      <c r="B1711" s="785" t="s">
        <v>925</v>
      </c>
      <c r="C1711" s="728"/>
      <c r="D1711" s="1236"/>
      <c r="E1711" s="729"/>
      <c r="F1711" s="730"/>
    </row>
    <row r="1712" spans="1:6" ht="25.5">
      <c r="A1712" s="757"/>
      <c r="B1712" s="785" t="s">
        <v>4399</v>
      </c>
      <c r="C1712" s="728"/>
      <c r="D1712" s="1236"/>
      <c r="E1712" s="729"/>
      <c r="F1712" s="730"/>
    </row>
    <row r="1713" spans="1:6" ht="14.25">
      <c r="A1713" s="757"/>
      <c r="B1713" s="100" t="s">
        <v>926</v>
      </c>
      <c r="C1713" s="728"/>
      <c r="D1713" s="1236"/>
      <c r="E1713" s="729"/>
      <c r="F1713" s="730"/>
    </row>
    <row r="1714" spans="1:6" ht="51">
      <c r="A1714" s="757"/>
      <c r="B1714" s="785" t="s">
        <v>927</v>
      </c>
      <c r="C1714" s="695"/>
      <c r="D1714" s="716"/>
      <c r="E1714" s="608"/>
      <c r="F1714" s="708"/>
    </row>
    <row r="1715" spans="1:6">
      <c r="A1715" s="757"/>
      <c r="B1715" s="785" t="s">
        <v>3503</v>
      </c>
      <c r="C1715" s="695" t="s">
        <v>136</v>
      </c>
      <c r="D1715" s="716">
        <v>1</v>
      </c>
      <c r="E1715" s="608"/>
      <c r="F1715" s="723">
        <f>(D1715*E1715)</f>
        <v>0</v>
      </c>
    </row>
    <row r="1716" spans="1:6" ht="14.25">
      <c r="A1716" s="757"/>
      <c r="B1716" s="727"/>
      <c r="C1716" s="728"/>
      <c r="D1716" s="1236"/>
      <c r="E1716" s="729"/>
      <c r="F1716" s="730"/>
    </row>
    <row r="1717" spans="1:6" ht="14.25">
      <c r="A1717" s="757" t="s">
        <v>1436</v>
      </c>
      <c r="B1717" s="105" t="s">
        <v>845</v>
      </c>
      <c r="C1717" s="728"/>
      <c r="D1717" s="1236"/>
      <c r="E1717" s="729"/>
      <c r="F1717" s="730"/>
    </row>
    <row r="1718" spans="1:6" ht="76.5">
      <c r="A1718" s="757"/>
      <c r="B1718" s="785" t="s">
        <v>928</v>
      </c>
      <c r="C1718" s="728"/>
      <c r="D1718" s="1236"/>
      <c r="E1718" s="729"/>
      <c r="F1718" s="730"/>
    </row>
    <row r="1719" spans="1:6" ht="14.25">
      <c r="A1719" s="757"/>
      <c r="B1719" s="100" t="s">
        <v>926</v>
      </c>
      <c r="C1719" s="728"/>
      <c r="D1719" s="1236"/>
      <c r="E1719" s="729"/>
      <c r="F1719" s="730"/>
    </row>
    <row r="1720" spans="1:6" ht="51">
      <c r="A1720" s="757"/>
      <c r="B1720" s="785" t="s">
        <v>927</v>
      </c>
      <c r="C1720" s="695"/>
      <c r="D1720" s="716"/>
      <c r="E1720" s="608"/>
      <c r="F1720" s="708"/>
    </row>
    <row r="1721" spans="1:6">
      <c r="A1721" s="757"/>
      <c r="B1721" s="785" t="s">
        <v>3504</v>
      </c>
      <c r="C1721" s="695" t="s">
        <v>136</v>
      </c>
      <c r="D1721" s="716">
        <v>1</v>
      </c>
      <c r="E1721" s="608"/>
      <c r="F1721" s="723">
        <f>(D1721*E1721)</f>
        <v>0</v>
      </c>
    </row>
    <row r="1722" spans="1:6" ht="14.25">
      <c r="A1722" s="757"/>
      <c r="B1722" s="727"/>
      <c r="C1722" s="728"/>
      <c r="D1722" s="1236"/>
      <c r="E1722" s="729"/>
      <c r="F1722" s="730"/>
    </row>
    <row r="1723" spans="1:6" ht="14.25">
      <c r="A1723" s="757" t="s">
        <v>1437</v>
      </c>
      <c r="B1723" s="105" t="s">
        <v>847</v>
      </c>
      <c r="C1723" s="728"/>
      <c r="D1723" s="1236"/>
      <c r="E1723" s="729"/>
      <c r="F1723" s="730"/>
    </row>
    <row r="1724" spans="1:6" ht="63.75">
      <c r="A1724" s="757"/>
      <c r="B1724" s="785" t="s">
        <v>929</v>
      </c>
      <c r="C1724" s="728"/>
      <c r="D1724" s="1236"/>
      <c r="E1724" s="729"/>
      <c r="F1724" s="730"/>
    </row>
    <row r="1725" spans="1:6" ht="14.25">
      <c r="A1725" s="757"/>
      <c r="B1725" s="100" t="s">
        <v>926</v>
      </c>
      <c r="C1725" s="728"/>
      <c r="D1725" s="1236"/>
      <c r="E1725" s="729"/>
      <c r="F1725" s="730"/>
    </row>
    <row r="1726" spans="1:6" ht="51">
      <c r="A1726" s="757"/>
      <c r="B1726" s="785" t="s">
        <v>927</v>
      </c>
      <c r="C1726" s="695"/>
      <c r="D1726" s="716"/>
      <c r="E1726" s="608"/>
      <c r="F1726" s="708"/>
    </row>
    <row r="1727" spans="1:6">
      <c r="A1727" s="757"/>
      <c r="B1727" s="785" t="s">
        <v>3541</v>
      </c>
      <c r="C1727" s="695" t="s">
        <v>136</v>
      </c>
      <c r="D1727" s="716">
        <v>1</v>
      </c>
      <c r="E1727" s="608"/>
      <c r="F1727" s="723">
        <f>(D1727*E1727)</f>
        <v>0</v>
      </c>
    </row>
    <row r="1728" spans="1:6" ht="14.25">
      <c r="A1728" s="757"/>
      <c r="B1728" s="727"/>
      <c r="C1728" s="728"/>
      <c r="D1728" s="1236"/>
      <c r="E1728" s="729"/>
      <c r="F1728" s="730"/>
    </row>
    <row r="1729" spans="1:6" ht="14.25">
      <c r="A1729" s="757" t="s">
        <v>1438</v>
      </c>
      <c r="B1729" s="105" t="s">
        <v>849</v>
      </c>
      <c r="C1729" s="728"/>
      <c r="D1729" s="1236"/>
      <c r="E1729" s="729"/>
      <c r="F1729" s="730"/>
    </row>
    <row r="1730" spans="1:6" ht="25.5">
      <c r="A1730" s="757"/>
      <c r="B1730" s="785" t="s">
        <v>930</v>
      </c>
      <c r="C1730" s="728"/>
      <c r="D1730" s="1236"/>
      <c r="E1730" s="729"/>
      <c r="F1730" s="730"/>
    </row>
    <row r="1731" spans="1:6" ht="14.25">
      <c r="A1731" s="757"/>
      <c r="B1731" s="100" t="s">
        <v>926</v>
      </c>
      <c r="C1731" s="728"/>
      <c r="D1731" s="1236"/>
      <c r="E1731" s="729"/>
      <c r="F1731" s="730"/>
    </row>
    <row r="1732" spans="1:6" ht="51">
      <c r="A1732" s="757"/>
      <c r="B1732" s="785" t="s">
        <v>927</v>
      </c>
      <c r="C1732" s="695"/>
      <c r="D1732" s="716"/>
      <c r="E1732" s="608"/>
      <c r="F1732" s="708"/>
    </row>
    <row r="1733" spans="1:6">
      <c r="A1733" s="757"/>
      <c r="B1733" s="785" t="s">
        <v>3542</v>
      </c>
      <c r="C1733" s="695" t="s">
        <v>136</v>
      </c>
      <c r="D1733" s="716">
        <v>12</v>
      </c>
      <c r="E1733" s="608"/>
      <c r="F1733" s="723">
        <f>(D1733*E1733)</f>
        <v>0</v>
      </c>
    </row>
    <row r="1734" spans="1:6" ht="14.25">
      <c r="A1734" s="757"/>
      <c r="B1734" s="727"/>
      <c r="C1734" s="728"/>
      <c r="D1734" s="1236"/>
      <c r="E1734" s="729"/>
      <c r="F1734" s="730"/>
    </row>
    <row r="1735" spans="1:6" ht="14.25">
      <c r="A1735" s="757" t="s">
        <v>1439</v>
      </c>
      <c r="B1735" s="105" t="s">
        <v>853</v>
      </c>
      <c r="C1735" s="728"/>
      <c r="D1735" s="1236"/>
      <c r="E1735" s="729"/>
      <c r="F1735" s="730"/>
    </row>
    <row r="1736" spans="1:6" ht="25.5">
      <c r="A1736" s="757"/>
      <c r="B1736" s="785" t="s">
        <v>931</v>
      </c>
      <c r="C1736" s="728"/>
      <c r="D1736" s="1236"/>
      <c r="E1736" s="729"/>
      <c r="F1736" s="730"/>
    </row>
    <row r="1737" spans="1:6" ht="14.25">
      <c r="A1737" s="757"/>
      <c r="B1737" s="100" t="s">
        <v>926</v>
      </c>
      <c r="C1737" s="728"/>
      <c r="D1737" s="1236"/>
      <c r="E1737" s="729"/>
      <c r="F1737" s="730"/>
    </row>
    <row r="1738" spans="1:6" ht="51">
      <c r="A1738" s="757"/>
      <c r="B1738" s="785" t="s">
        <v>927</v>
      </c>
      <c r="C1738" s="695"/>
      <c r="D1738" s="716"/>
      <c r="E1738" s="608"/>
      <c r="F1738" s="708"/>
    </row>
    <row r="1739" spans="1:6">
      <c r="A1739" s="757"/>
      <c r="B1739" s="785" t="s">
        <v>3543</v>
      </c>
      <c r="C1739" s="695" t="s">
        <v>136</v>
      </c>
      <c r="D1739" s="716">
        <v>2</v>
      </c>
      <c r="E1739" s="608"/>
      <c r="F1739" s="723">
        <f>(D1739*E1739)</f>
        <v>0</v>
      </c>
    </row>
    <row r="1740" spans="1:6" ht="14.25">
      <c r="A1740" s="757"/>
      <c r="B1740" s="727"/>
      <c r="C1740" s="728"/>
      <c r="D1740" s="1236"/>
      <c r="E1740" s="729"/>
      <c r="F1740" s="730"/>
    </row>
    <row r="1741" spans="1:6" ht="14.25">
      <c r="A1741" s="757" t="s">
        <v>1440</v>
      </c>
      <c r="B1741" s="105" t="s">
        <v>857</v>
      </c>
      <c r="C1741" s="728"/>
      <c r="D1741" s="1236"/>
      <c r="E1741" s="729"/>
      <c r="F1741" s="730"/>
    </row>
    <row r="1742" spans="1:6" ht="25.5">
      <c r="A1742" s="757"/>
      <c r="B1742" s="785" t="s">
        <v>932</v>
      </c>
      <c r="C1742" s="728"/>
      <c r="D1742" s="1236"/>
      <c r="E1742" s="729"/>
      <c r="F1742" s="730"/>
    </row>
    <row r="1743" spans="1:6" ht="14.25">
      <c r="A1743" s="757"/>
      <c r="B1743" s="100" t="s">
        <v>926</v>
      </c>
      <c r="C1743" s="728"/>
      <c r="D1743" s="1236"/>
      <c r="E1743" s="729"/>
      <c r="F1743" s="730"/>
    </row>
    <row r="1744" spans="1:6" ht="51">
      <c r="A1744" s="757"/>
      <c r="B1744" s="785" t="s">
        <v>927</v>
      </c>
      <c r="C1744" s="695"/>
      <c r="D1744" s="716"/>
      <c r="E1744" s="608"/>
      <c r="F1744" s="708"/>
    </row>
    <row r="1745" spans="1:6">
      <c r="A1745" s="757"/>
      <c r="B1745" s="785" t="s">
        <v>3509</v>
      </c>
      <c r="C1745" s="695" t="s">
        <v>136</v>
      </c>
      <c r="D1745" s="716">
        <v>1</v>
      </c>
      <c r="E1745" s="608"/>
      <c r="F1745" s="723">
        <f>(D1745*E1745)</f>
        <v>0</v>
      </c>
    </row>
    <row r="1746" spans="1:6" ht="14.25">
      <c r="A1746" s="757"/>
      <c r="B1746" s="727"/>
      <c r="C1746" s="728"/>
      <c r="D1746" s="1236"/>
      <c r="E1746" s="729"/>
      <c r="F1746" s="730"/>
    </row>
    <row r="1747" spans="1:6" ht="14.25">
      <c r="A1747" s="757" t="s">
        <v>1441</v>
      </c>
      <c r="B1747" s="105" t="s">
        <v>859</v>
      </c>
      <c r="C1747" s="728"/>
      <c r="D1747" s="1236"/>
      <c r="E1747" s="729"/>
      <c r="F1747" s="730"/>
    </row>
    <row r="1748" spans="1:6" ht="25.5">
      <c r="A1748" s="757"/>
      <c r="B1748" s="785" t="s">
        <v>933</v>
      </c>
      <c r="C1748" s="728"/>
      <c r="D1748" s="1236"/>
      <c r="E1748" s="729"/>
      <c r="F1748" s="730"/>
    </row>
    <row r="1749" spans="1:6" ht="14.25">
      <c r="A1749" s="757"/>
      <c r="B1749" s="100" t="s">
        <v>926</v>
      </c>
      <c r="C1749" s="728"/>
      <c r="D1749" s="1236"/>
      <c r="E1749" s="729"/>
      <c r="F1749" s="730"/>
    </row>
    <row r="1750" spans="1:6" ht="51">
      <c r="A1750" s="757"/>
      <c r="B1750" s="785" t="s">
        <v>927</v>
      </c>
      <c r="C1750" s="695"/>
      <c r="D1750" s="716"/>
      <c r="E1750" s="608"/>
      <c r="F1750" s="708"/>
    </row>
    <row r="1751" spans="1:6">
      <c r="A1751" s="757"/>
      <c r="B1751" s="785" t="s">
        <v>3544</v>
      </c>
      <c r="C1751" s="695" t="s">
        <v>136</v>
      </c>
      <c r="D1751" s="716">
        <v>1</v>
      </c>
      <c r="E1751" s="608"/>
      <c r="F1751" s="723">
        <f>(D1751*E1751)</f>
        <v>0</v>
      </c>
    </row>
    <row r="1752" spans="1:6">
      <c r="A1752" s="757"/>
      <c r="B1752" s="785"/>
      <c r="C1752" s="695"/>
      <c r="D1752" s="716"/>
      <c r="E1752" s="608"/>
      <c r="F1752" s="723"/>
    </row>
    <row r="1753" spans="1:6" ht="14.25">
      <c r="A1753" s="757" t="s">
        <v>1442</v>
      </c>
      <c r="B1753" s="105" t="s">
        <v>861</v>
      </c>
      <c r="C1753" s="728"/>
      <c r="D1753" s="1236"/>
      <c r="E1753" s="729"/>
      <c r="F1753" s="730"/>
    </row>
    <row r="1754" spans="1:6" ht="38.25">
      <c r="A1754" s="757"/>
      <c r="B1754" s="785" t="s">
        <v>4169</v>
      </c>
      <c r="C1754" s="728"/>
      <c r="D1754" s="1236"/>
      <c r="E1754" s="729"/>
      <c r="F1754" s="730"/>
    </row>
    <row r="1755" spans="1:6" ht="14.25">
      <c r="A1755" s="757"/>
      <c r="B1755" s="100" t="s">
        <v>926</v>
      </c>
      <c r="C1755" s="728"/>
      <c r="D1755" s="1236"/>
      <c r="E1755" s="729"/>
      <c r="F1755" s="730"/>
    </row>
    <row r="1756" spans="1:6" ht="25.5">
      <c r="A1756" s="757"/>
      <c r="B1756" s="785" t="s">
        <v>4170</v>
      </c>
      <c r="C1756" s="695"/>
      <c r="D1756" s="716"/>
      <c r="E1756" s="608"/>
      <c r="F1756" s="708"/>
    </row>
    <row r="1757" spans="1:6">
      <c r="A1757" s="757"/>
      <c r="B1757" s="785" t="s">
        <v>4171</v>
      </c>
      <c r="C1757" s="695" t="s">
        <v>136</v>
      </c>
      <c r="D1757" s="716">
        <v>1</v>
      </c>
      <c r="E1757" s="608"/>
      <c r="F1757" s="723">
        <f>(D1757*E1757)</f>
        <v>0</v>
      </c>
    </row>
    <row r="1758" spans="1:6">
      <c r="A1758" s="757"/>
      <c r="B1758" s="785"/>
      <c r="C1758" s="695"/>
      <c r="D1758" s="716"/>
      <c r="E1758" s="608"/>
      <c r="F1758" s="723"/>
    </row>
    <row r="1759" spans="1:6">
      <c r="A1759" s="757"/>
      <c r="B1759" s="785"/>
      <c r="C1759" s="695"/>
      <c r="D1759" s="716"/>
      <c r="E1759" s="608"/>
      <c r="F1759" s="723"/>
    </row>
    <row r="1760" spans="1:6">
      <c r="A1760" s="757"/>
      <c r="B1760" s="785"/>
      <c r="C1760" s="695"/>
      <c r="D1760" s="716"/>
      <c r="E1760" s="608"/>
      <c r="F1760" s="723"/>
    </row>
    <row r="1761" spans="1:6" s="69" customFormat="1">
      <c r="A1761" s="53" t="s">
        <v>924</v>
      </c>
      <c r="B1761" s="46" t="s">
        <v>935</v>
      </c>
      <c r="C1761" s="1238"/>
      <c r="D1761" s="1239" t="s">
        <v>194</v>
      </c>
      <c r="E1761" s="707"/>
      <c r="F1761" s="710">
        <f>SUM(F1715:F1757)</f>
        <v>0</v>
      </c>
    </row>
    <row r="1762" spans="1:6">
      <c r="A1762" s="757"/>
      <c r="B1762" s="785"/>
      <c r="C1762" s="695"/>
      <c r="D1762" s="716"/>
      <c r="E1762" s="608"/>
      <c r="F1762" s="723"/>
    </row>
    <row r="1763" spans="1:6" s="69" customFormat="1">
      <c r="A1763" s="53"/>
      <c r="B1763" s="46" t="s">
        <v>936</v>
      </c>
      <c r="C1763" s="1238"/>
      <c r="D1763" s="1239" t="s">
        <v>194</v>
      </c>
      <c r="E1763" s="707"/>
      <c r="F1763" s="710">
        <f>SUM(F1761,F1703)</f>
        <v>0</v>
      </c>
    </row>
    <row r="1764" spans="1:6">
      <c r="A1764" s="757"/>
      <c r="B1764" s="785"/>
      <c r="C1764" s="695"/>
      <c r="D1764" s="716"/>
      <c r="E1764" s="608"/>
      <c r="F1764" s="723"/>
    </row>
    <row r="1765" spans="1:6">
      <c r="A1765" s="757"/>
      <c r="B1765" s="785"/>
      <c r="C1765" s="695"/>
      <c r="D1765" s="716"/>
      <c r="E1765" s="608"/>
      <c r="F1765" s="723"/>
    </row>
    <row r="1766" spans="1:6">
      <c r="A1766" s="102" t="s">
        <v>938</v>
      </c>
      <c r="B1766" s="103" t="s">
        <v>937</v>
      </c>
      <c r="C1766" s="695"/>
      <c r="D1766" s="716"/>
      <c r="E1766" s="608"/>
      <c r="F1766" s="723"/>
    </row>
    <row r="1767" spans="1:6">
      <c r="A1767" s="757"/>
      <c r="B1767" s="785"/>
      <c r="C1767" s="695"/>
      <c r="D1767" s="716"/>
      <c r="E1767" s="608"/>
      <c r="F1767" s="723"/>
    </row>
    <row r="1768" spans="1:6">
      <c r="A1768" s="757"/>
      <c r="B1768" s="100" t="s">
        <v>328</v>
      </c>
      <c r="C1768" s="695"/>
      <c r="D1768" s="716"/>
      <c r="E1768" s="608"/>
      <c r="F1768" s="723"/>
    </row>
    <row r="1769" spans="1:6" ht="38.25">
      <c r="A1769" s="757"/>
      <c r="B1769" s="100" t="s">
        <v>451</v>
      </c>
      <c r="C1769" s="695"/>
      <c r="D1769" s="716"/>
      <c r="E1769" s="608"/>
      <c r="F1769" s="723"/>
    </row>
    <row r="1770" spans="1:6" ht="25.5">
      <c r="A1770" s="757"/>
      <c r="B1770" s="100" t="s">
        <v>452</v>
      </c>
      <c r="C1770" s="695"/>
      <c r="D1770" s="716"/>
      <c r="E1770" s="608"/>
      <c r="F1770" s="723"/>
    </row>
    <row r="1771" spans="1:6" ht="38.25">
      <c r="A1771" s="757"/>
      <c r="B1771" s="100" t="s">
        <v>453</v>
      </c>
      <c r="C1771" s="695"/>
      <c r="D1771" s="716"/>
      <c r="E1771" s="608"/>
      <c r="F1771" s="723"/>
    </row>
    <row r="1772" spans="1:6">
      <c r="A1772" s="757"/>
      <c r="B1772" s="100" t="s">
        <v>454</v>
      </c>
      <c r="C1772" s="695"/>
      <c r="D1772" s="716"/>
      <c r="E1772" s="608"/>
      <c r="F1772" s="723"/>
    </row>
    <row r="1773" spans="1:6" ht="76.5">
      <c r="A1773" s="757"/>
      <c r="B1773" s="100" t="s">
        <v>455</v>
      </c>
      <c r="C1773" s="695"/>
      <c r="D1773" s="716"/>
      <c r="E1773" s="608"/>
      <c r="F1773" s="723"/>
    </row>
    <row r="1774" spans="1:6" ht="25.5">
      <c r="A1774" s="757"/>
      <c r="B1774" s="100" t="s">
        <v>456</v>
      </c>
      <c r="C1774" s="695"/>
      <c r="D1774" s="716"/>
      <c r="E1774" s="608"/>
      <c r="F1774" s="723"/>
    </row>
    <row r="1775" spans="1:6" ht="89.25">
      <c r="A1775" s="757"/>
      <c r="B1775" s="100" t="s">
        <v>457</v>
      </c>
      <c r="C1775" s="695"/>
      <c r="D1775" s="716"/>
      <c r="E1775" s="608"/>
      <c r="F1775" s="723"/>
    </row>
    <row r="1776" spans="1:6" ht="38.25">
      <c r="A1776" s="757"/>
      <c r="B1776" s="100" t="s">
        <v>458</v>
      </c>
      <c r="C1776" s="695"/>
      <c r="D1776" s="716"/>
      <c r="E1776" s="608"/>
      <c r="F1776" s="723"/>
    </row>
    <row r="1777" spans="1:6">
      <c r="A1777" s="757"/>
      <c r="B1777" s="785"/>
      <c r="C1777" s="695"/>
      <c r="D1777" s="716"/>
      <c r="E1777" s="608"/>
      <c r="F1777" s="723"/>
    </row>
    <row r="1778" spans="1:6" ht="25.5">
      <c r="A1778" s="757"/>
      <c r="B1778" s="104" t="s">
        <v>838</v>
      </c>
      <c r="C1778" s="695"/>
      <c r="D1778" s="716"/>
      <c r="E1778" s="608"/>
      <c r="F1778" s="723"/>
    </row>
    <row r="1779" spans="1:6">
      <c r="A1779" s="757"/>
      <c r="B1779" s="785"/>
      <c r="C1779" s="695"/>
      <c r="D1779" s="716"/>
      <c r="E1779" s="608"/>
      <c r="F1779" s="723"/>
    </row>
    <row r="1780" spans="1:6" ht="14.25">
      <c r="A1780" s="757" t="s">
        <v>1442</v>
      </c>
      <c r="B1780" s="105" t="s">
        <v>839</v>
      </c>
      <c r="C1780" s="728"/>
      <c r="D1780" s="1236"/>
      <c r="E1780" s="729"/>
      <c r="F1780" s="730"/>
    </row>
    <row r="1781" spans="1:6" ht="38.25">
      <c r="A1781" s="757"/>
      <c r="B1781" s="786" t="s">
        <v>939</v>
      </c>
      <c r="C1781" s="728"/>
      <c r="D1781" s="1236"/>
      <c r="E1781" s="729"/>
      <c r="F1781" s="730"/>
    </row>
    <row r="1782" spans="1:6" ht="63.75">
      <c r="A1782" s="757"/>
      <c r="B1782" s="786" t="s">
        <v>940</v>
      </c>
      <c r="C1782" s="728"/>
      <c r="D1782" s="1236"/>
      <c r="E1782" s="729"/>
      <c r="F1782" s="730"/>
    </row>
    <row r="1783" spans="1:6" ht="51">
      <c r="A1783" s="757"/>
      <c r="B1783" s="786" t="s">
        <v>460</v>
      </c>
      <c r="C1783" s="728"/>
      <c r="D1783" s="1236"/>
      <c r="E1783" s="729"/>
      <c r="F1783" s="730"/>
    </row>
    <row r="1784" spans="1:6" ht="51">
      <c r="A1784" s="757"/>
      <c r="B1784" s="786" t="s">
        <v>461</v>
      </c>
      <c r="C1784" s="728"/>
      <c r="D1784" s="1236"/>
      <c r="E1784" s="729"/>
      <c r="F1784" s="730"/>
    </row>
    <row r="1785" spans="1:6" ht="38.25">
      <c r="A1785" s="757"/>
      <c r="B1785" s="786" t="s">
        <v>941</v>
      </c>
      <c r="C1785" s="728"/>
      <c r="D1785" s="1236"/>
      <c r="E1785" s="729"/>
      <c r="F1785" s="730"/>
    </row>
    <row r="1786" spans="1:6">
      <c r="A1786" s="757"/>
      <c r="B1786" s="785" t="s">
        <v>3545</v>
      </c>
      <c r="C1786" s="695" t="s">
        <v>136</v>
      </c>
      <c r="D1786" s="716">
        <v>21</v>
      </c>
      <c r="E1786" s="608"/>
      <c r="F1786" s="723">
        <f>(D1786*E1786)</f>
        <v>0</v>
      </c>
    </row>
    <row r="1787" spans="1:6" ht="14.25">
      <c r="A1787" s="757"/>
      <c r="B1787" s="727"/>
      <c r="C1787" s="728"/>
      <c r="D1787" s="1236"/>
      <c r="E1787" s="729"/>
      <c r="F1787" s="730"/>
    </row>
    <row r="1788" spans="1:6" ht="14.25">
      <c r="A1788" s="757" t="s">
        <v>1443</v>
      </c>
      <c r="B1788" s="105" t="s">
        <v>845</v>
      </c>
      <c r="C1788" s="728"/>
      <c r="D1788" s="1236"/>
      <c r="E1788" s="729"/>
      <c r="F1788" s="730"/>
    </row>
    <row r="1789" spans="1:6" ht="25.5">
      <c r="A1789" s="757"/>
      <c r="B1789" s="786" t="s">
        <v>306</v>
      </c>
      <c r="C1789" s="728"/>
      <c r="D1789" s="1236"/>
      <c r="E1789" s="729"/>
      <c r="F1789" s="730"/>
    </row>
    <row r="1790" spans="1:6" ht="63.75">
      <c r="A1790" s="757"/>
      <c r="B1790" s="786" t="s">
        <v>940</v>
      </c>
      <c r="C1790" s="728"/>
      <c r="D1790" s="1236"/>
      <c r="E1790" s="729"/>
      <c r="F1790" s="730"/>
    </row>
    <row r="1791" spans="1:6" ht="51">
      <c r="A1791" s="757"/>
      <c r="B1791" s="786" t="s">
        <v>460</v>
      </c>
      <c r="C1791" s="728"/>
      <c r="D1791" s="1236"/>
      <c r="E1791" s="729"/>
      <c r="F1791" s="730"/>
    </row>
    <row r="1792" spans="1:6" ht="51">
      <c r="A1792" s="757"/>
      <c r="B1792" s="786" t="s">
        <v>461</v>
      </c>
      <c r="C1792" s="728"/>
      <c r="D1792" s="1236"/>
      <c r="E1792" s="729"/>
      <c r="F1792" s="730"/>
    </row>
    <row r="1793" spans="1:6" ht="38.25">
      <c r="A1793" s="757"/>
      <c r="B1793" s="786" t="s">
        <v>942</v>
      </c>
      <c r="C1793" s="728"/>
      <c r="D1793" s="1236"/>
      <c r="E1793" s="729"/>
      <c r="F1793" s="730"/>
    </row>
    <row r="1794" spans="1:6">
      <c r="A1794" s="757"/>
      <c r="B1794" s="785" t="s">
        <v>3504</v>
      </c>
      <c r="C1794" s="695" t="s">
        <v>136</v>
      </c>
      <c r="D1794" s="716">
        <v>43</v>
      </c>
      <c r="E1794" s="608"/>
      <c r="F1794" s="723">
        <f>(D1794*E1794)</f>
        <v>0</v>
      </c>
    </row>
    <row r="1795" spans="1:6" ht="14.25">
      <c r="A1795" s="757"/>
      <c r="B1795" s="727"/>
      <c r="C1795" s="728"/>
      <c r="D1795" s="1236"/>
      <c r="E1795" s="729"/>
      <c r="F1795" s="730"/>
    </row>
    <row r="1796" spans="1:6" ht="14.25">
      <c r="A1796" s="757" t="s">
        <v>1444</v>
      </c>
      <c r="B1796" s="105" t="s">
        <v>847</v>
      </c>
      <c r="C1796" s="728"/>
      <c r="D1796" s="1236"/>
      <c r="E1796" s="729"/>
      <c r="F1796" s="730"/>
    </row>
    <row r="1797" spans="1:6" ht="63.75">
      <c r="A1797" s="757"/>
      <c r="B1797" s="785" t="s">
        <v>943</v>
      </c>
      <c r="C1797" s="728"/>
      <c r="D1797" s="1236"/>
      <c r="E1797" s="729"/>
      <c r="F1797" s="730"/>
    </row>
    <row r="1798" spans="1:6" ht="38.25">
      <c r="A1798" s="757"/>
      <c r="B1798" s="726" t="s">
        <v>944</v>
      </c>
      <c r="C1798" s="728"/>
      <c r="D1798" s="1236"/>
      <c r="E1798" s="729"/>
      <c r="F1798" s="730"/>
    </row>
    <row r="1799" spans="1:6" ht="38.25">
      <c r="A1799" s="757"/>
      <c r="B1799" s="785" t="s">
        <v>228</v>
      </c>
      <c r="C1799" s="728"/>
      <c r="D1799" s="1236"/>
      <c r="E1799" s="729"/>
      <c r="F1799" s="730"/>
    </row>
    <row r="1800" spans="1:6">
      <c r="A1800" s="757"/>
      <c r="B1800" s="785" t="s">
        <v>3546</v>
      </c>
      <c r="C1800" s="695" t="s">
        <v>136</v>
      </c>
      <c r="D1800" s="716">
        <v>12</v>
      </c>
      <c r="E1800" s="608"/>
      <c r="F1800" s="723">
        <f>(D1800*E1800)</f>
        <v>0</v>
      </c>
    </row>
    <row r="1801" spans="1:6" ht="14.25">
      <c r="A1801" s="757"/>
      <c r="B1801" s="727"/>
      <c r="C1801" s="728"/>
      <c r="D1801" s="1236"/>
      <c r="E1801" s="729"/>
      <c r="F1801" s="730"/>
    </row>
    <row r="1802" spans="1:6" ht="14.25">
      <c r="A1802" s="757" t="s">
        <v>1445</v>
      </c>
      <c r="B1802" s="105" t="s">
        <v>849</v>
      </c>
      <c r="C1802" s="728"/>
      <c r="D1802" s="1236"/>
      <c r="E1802" s="729"/>
      <c r="F1802" s="730"/>
    </row>
    <row r="1803" spans="1:6" ht="25.5">
      <c r="A1803" s="757"/>
      <c r="B1803" s="786" t="s">
        <v>306</v>
      </c>
      <c r="C1803" s="728"/>
      <c r="D1803" s="1236"/>
      <c r="E1803" s="729"/>
      <c r="F1803" s="730"/>
    </row>
    <row r="1804" spans="1:6" ht="63.75">
      <c r="A1804" s="757"/>
      <c r="B1804" s="786" t="s">
        <v>940</v>
      </c>
      <c r="C1804" s="728"/>
      <c r="D1804" s="1236"/>
      <c r="E1804" s="729"/>
      <c r="F1804" s="730"/>
    </row>
    <row r="1805" spans="1:6" ht="51">
      <c r="A1805" s="757"/>
      <c r="B1805" s="786" t="s">
        <v>460</v>
      </c>
      <c r="C1805" s="728"/>
      <c r="D1805" s="1236"/>
      <c r="E1805" s="729"/>
      <c r="F1805" s="730"/>
    </row>
    <row r="1806" spans="1:6" ht="51">
      <c r="A1806" s="757"/>
      <c r="B1806" s="786" t="s">
        <v>461</v>
      </c>
      <c r="C1806" s="728"/>
      <c r="D1806" s="1236"/>
      <c r="E1806" s="729"/>
      <c r="F1806" s="730"/>
    </row>
    <row r="1807" spans="1:6" ht="38.25">
      <c r="A1807" s="757"/>
      <c r="B1807" s="786" t="s">
        <v>945</v>
      </c>
      <c r="C1807" s="728"/>
      <c r="D1807" s="1236"/>
      <c r="E1807" s="729"/>
      <c r="F1807" s="730"/>
    </row>
    <row r="1808" spans="1:6">
      <c r="A1808" s="757"/>
      <c r="B1808" s="785" t="s">
        <v>3506</v>
      </c>
      <c r="C1808" s="695" t="s">
        <v>136</v>
      </c>
      <c r="D1808" s="716">
        <v>6</v>
      </c>
      <c r="E1808" s="608"/>
      <c r="F1808" s="723">
        <f>(D1808*E1808)</f>
        <v>0</v>
      </c>
    </row>
    <row r="1809" spans="1:6" ht="14.25">
      <c r="A1809" s="757"/>
      <c r="B1809" s="727"/>
      <c r="C1809" s="728"/>
      <c r="D1809" s="1236"/>
      <c r="E1809" s="729"/>
      <c r="F1809" s="730"/>
    </row>
    <row r="1810" spans="1:6" ht="14.25">
      <c r="A1810" s="757" t="s">
        <v>1446</v>
      </c>
      <c r="B1810" s="105" t="s">
        <v>853</v>
      </c>
      <c r="C1810" s="728"/>
      <c r="D1810" s="1236"/>
      <c r="E1810" s="729"/>
      <c r="F1810" s="730"/>
    </row>
    <row r="1811" spans="1:6" ht="25.5">
      <c r="A1811" s="757"/>
      <c r="B1811" s="786" t="s">
        <v>306</v>
      </c>
      <c r="C1811" s="728"/>
      <c r="D1811" s="1236"/>
      <c r="E1811" s="729"/>
      <c r="F1811" s="730"/>
    </row>
    <row r="1812" spans="1:6" ht="63.75">
      <c r="A1812" s="757"/>
      <c r="B1812" s="786" t="s">
        <v>940</v>
      </c>
      <c r="C1812" s="728"/>
      <c r="D1812" s="1236"/>
      <c r="E1812" s="729"/>
      <c r="F1812" s="730"/>
    </row>
    <row r="1813" spans="1:6" ht="51">
      <c r="A1813" s="757"/>
      <c r="B1813" s="786" t="s">
        <v>460</v>
      </c>
      <c r="C1813" s="728"/>
      <c r="D1813" s="1236"/>
      <c r="E1813" s="729"/>
      <c r="F1813" s="730"/>
    </row>
    <row r="1814" spans="1:6" ht="51">
      <c r="A1814" s="757"/>
      <c r="B1814" s="786" t="s">
        <v>461</v>
      </c>
      <c r="C1814" s="728"/>
      <c r="D1814" s="1236"/>
      <c r="E1814" s="729"/>
      <c r="F1814" s="730"/>
    </row>
    <row r="1815" spans="1:6" ht="38.25">
      <c r="A1815" s="757"/>
      <c r="B1815" s="786" t="s">
        <v>946</v>
      </c>
      <c r="C1815" s="728"/>
      <c r="D1815" s="1236"/>
      <c r="E1815" s="729"/>
      <c r="F1815" s="730"/>
    </row>
    <row r="1816" spans="1:6">
      <c r="A1816" s="757"/>
      <c r="B1816" s="785" t="s">
        <v>3543</v>
      </c>
      <c r="C1816" s="695" t="s">
        <v>136</v>
      </c>
      <c r="D1816" s="716">
        <v>3</v>
      </c>
      <c r="E1816" s="608"/>
      <c r="F1816" s="723">
        <f>(D1816*E1816)</f>
        <v>0</v>
      </c>
    </row>
    <row r="1817" spans="1:6" ht="14.25">
      <c r="A1817" s="757"/>
      <c r="B1817" s="727"/>
      <c r="C1817" s="728"/>
      <c r="D1817" s="1236"/>
      <c r="E1817" s="729"/>
      <c r="F1817" s="730"/>
    </row>
    <row r="1818" spans="1:6" ht="14.25">
      <c r="A1818" s="757" t="s">
        <v>1447</v>
      </c>
      <c r="B1818" s="105" t="s">
        <v>857</v>
      </c>
      <c r="C1818" s="728"/>
      <c r="D1818" s="1236"/>
      <c r="E1818" s="729"/>
      <c r="F1818" s="730"/>
    </row>
    <row r="1819" spans="1:6" ht="25.5">
      <c r="A1819" s="757"/>
      <c r="B1819" s="786" t="s">
        <v>306</v>
      </c>
      <c r="C1819" s="728"/>
      <c r="D1819" s="1236"/>
      <c r="E1819" s="729"/>
      <c r="F1819" s="730"/>
    </row>
    <row r="1820" spans="1:6" ht="63.75">
      <c r="A1820" s="757"/>
      <c r="B1820" s="786" t="s">
        <v>940</v>
      </c>
      <c r="C1820" s="728"/>
      <c r="D1820" s="1236"/>
      <c r="E1820" s="729"/>
      <c r="F1820" s="730"/>
    </row>
    <row r="1821" spans="1:6" ht="51">
      <c r="A1821" s="757"/>
      <c r="B1821" s="786" t="s">
        <v>460</v>
      </c>
      <c r="C1821" s="728"/>
      <c r="D1821" s="1236"/>
      <c r="E1821" s="729"/>
      <c r="F1821" s="730"/>
    </row>
    <row r="1822" spans="1:6" ht="51">
      <c r="A1822" s="757"/>
      <c r="B1822" s="786" t="s">
        <v>461</v>
      </c>
      <c r="C1822" s="728"/>
      <c r="D1822" s="1236"/>
      <c r="E1822" s="729"/>
      <c r="F1822" s="730"/>
    </row>
    <row r="1823" spans="1:6" ht="38.25">
      <c r="A1823" s="757"/>
      <c r="B1823" s="786" t="s">
        <v>947</v>
      </c>
      <c r="C1823" s="728"/>
      <c r="D1823" s="1236"/>
      <c r="E1823" s="729"/>
      <c r="F1823" s="730"/>
    </row>
    <row r="1824" spans="1:6">
      <c r="A1824" s="757"/>
      <c r="B1824" s="785" t="s">
        <v>3547</v>
      </c>
      <c r="C1824" s="695" t="s">
        <v>136</v>
      </c>
      <c r="D1824" s="716">
        <v>22</v>
      </c>
      <c r="E1824" s="608"/>
      <c r="F1824" s="723">
        <f>(D1824*E1824)</f>
        <v>0</v>
      </c>
    </row>
    <row r="1825" spans="1:6" ht="14.25">
      <c r="A1825" s="757"/>
      <c r="B1825" s="727"/>
      <c r="C1825" s="728"/>
      <c r="D1825" s="1236"/>
      <c r="E1825" s="729"/>
      <c r="F1825" s="730"/>
    </row>
    <row r="1826" spans="1:6" ht="14.25">
      <c r="A1826" s="757" t="s">
        <v>1448</v>
      </c>
      <c r="B1826" s="105" t="s">
        <v>859</v>
      </c>
      <c r="C1826" s="728"/>
      <c r="D1826" s="1236"/>
      <c r="E1826" s="729"/>
      <c r="F1826" s="730"/>
    </row>
    <row r="1827" spans="1:6" ht="38.25">
      <c r="A1827" s="757"/>
      <c r="B1827" s="786" t="s">
        <v>307</v>
      </c>
      <c r="C1827" s="728"/>
      <c r="D1827" s="1236"/>
      <c r="E1827" s="729"/>
      <c r="F1827" s="730"/>
    </row>
    <row r="1828" spans="1:6" ht="76.5">
      <c r="A1828" s="757"/>
      <c r="B1828" s="786" t="s">
        <v>308</v>
      </c>
      <c r="C1828" s="695"/>
      <c r="D1828" s="716"/>
      <c r="E1828" s="608"/>
      <c r="F1828" s="708"/>
    </row>
    <row r="1829" spans="1:6" ht="51">
      <c r="A1829" s="757"/>
      <c r="B1829" s="786" t="s">
        <v>948</v>
      </c>
      <c r="C1829" s="728"/>
      <c r="D1829" s="1236"/>
      <c r="E1829" s="729"/>
      <c r="F1829" s="730"/>
    </row>
    <row r="1830" spans="1:6" ht="51">
      <c r="A1830" s="757"/>
      <c r="B1830" s="786" t="s">
        <v>309</v>
      </c>
      <c r="C1830" s="728"/>
      <c r="D1830" s="1236"/>
      <c r="E1830" s="729"/>
      <c r="F1830" s="730"/>
    </row>
    <row r="1831" spans="1:6" ht="63.75">
      <c r="A1831" s="757"/>
      <c r="B1831" s="786" t="s">
        <v>310</v>
      </c>
      <c r="C1831" s="728"/>
      <c r="D1831" s="1236"/>
      <c r="E1831" s="729"/>
      <c r="F1831" s="730"/>
    </row>
    <row r="1832" spans="1:6" ht="38.25">
      <c r="A1832" s="757"/>
      <c r="B1832" s="786" t="s">
        <v>949</v>
      </c>
      <c r="C1832" s="728"/>
      <c r="D1832" s="1236"/>
      <c r="E1832" s="729"/>
      <c r="F1832" s="730"/>
    </row>
    <row r="1833" spans="1:6">
      <c r="A1833" s="757"/>
      <c r="B1833" s="785" t="s">
        <v>3544</v>
      </c>
      <c r="C1833" s="695" t="s">
        <v>136</v>
      </c>
      <c r="D1833" s="716">
        <v>2</v>
      </c>
      <c r="E1833" s="608"/>
      <c r="F1833" s="723">
        <f>(D1833*E1833)</f>
        <v>0</v>
      </c>
    </row>
    <row r="1834" spans="1:6" ht="14.25">
      <c r="A1834" s="757"/>
      <c r="B1834" s="727"/>
      <c r="C1834" s="728"/>
      <c r="D1834" s="1236"/>
      <c r="E1834" s="729"/>
      <c r="F1834" s="730"/>
    </row>
    <row r="1835" spans="1:6" ht="14.25">
      <c r="A1835" s="757" t="s">
        <v>1449</v>
      </c>
      <c r="B1835" s="105" t="s">
        <v>861</v>
      </c>
      <c r="C1835" s="728"/>
      <c r="D1835" s="1236"/>
      <c r="E1835" s="729"/>
      <c r="F1835" s="730"/>
    </row>
    <row r="1836" spans="1:6" ht="25.5">
      <c r="A1836" s="757"/>
      <c r="B1836" s="786" t="s">
        <v>306</v>
      </c>
      <c r="C1836" s="728"/>
      <c r="D1836" s="1236"/>
      <c r="E1836" s="729"/>
      <c r="F1836" s="730"/>
    </row>
    <row r="1837" spans="1:6" ht="63.75">
      <c r="A1837" s="757"/>
      <c r="B1837" s="786" t="s">
        <v>940</v>
      </c>
      <c r="C1837" s="728"/>
      <c r="D1837" s="1236"/>
      <c r="E1837" s="729"/>
      <c r="F1837" s="730"/>
    </row>
    <row r="1838" spans="1:6" ht="51">
      <c r="A1838" s="757"/>
      <c r="B1838" s="786" t="s">
        <v>460</v>
      </c>
      <c r="C1838" s="728"/>
      <c r="D1838" s="1236"/>
      <c r="E1838" s="729"/>
      <c r="F1838" s="730"/>
    </row>
    <row r="1839" spans="1:6" ht="51">
      <c r="A1839" s="757"/>
      <c r="B1839" s="786" t="s">
        <v>461</v>
      </c>
      <c r="C1839" s="728"/>
      <c r="D1839" s="1236"/>
      <c r="E1839" s="729"/>
      <c r="F1839" s="730"/>
    </row>
    <row r="1840" spans="1:6" ht="38.25">
      <c r="A1840" s="757"/>
      <c r="B1840" s="786" t="s">
        <v>950</v>
      </c>
      <c r="C1840" s="728"/>
      <c r="D1840" s="1236"/>
      <c r="E1840" s="729"/>
      <c r="F1840" s="730"/>
    </row>
    <row r="1841" spans="1:6">
      <c r="A1841" s="757"/>
      <c r="B1841" s="785" t="s">
        <v>3511</v>
      </c>
      <c r="C1841" s="695" t="s">
        <v>136</v>
      </c>
      <c r="D1841" s="716">
        <v>4</v>
      </c>
      <c r="E1841" s="608"/>
      <c r="F1841" s="723">
        <f>(D1841*E1841)</f>
        <v>0</v>
      </c>
    </row>
    <row r="1842" spans="1:6" ht="14.25">
      <c r="A1842" s="757"/>
      <c r="B1842" s="727"/>
      <c r="C1842" s="728"/>
      <c r="D1842" s="1236"/>
      <c r="E1842" s="729"/>
      <c r="F1842" s="730"/>
    </row>
    <row r="1843" spans="1:6" ht="14.25">
      <c r="A1843" s="757" t="s">
        <v>1450</v>
      </c>
      <c r="B1843" s="105" t="s">
        <v>864</v>
      </c>
      <c r="C1843" s="728"/>
      <c r="D1843" s="1236"/>
      <c r="E1843" s="729"/>
      <c r="F1843" s="730"/>
    </row>
    <row r="1844" spans="1:6" ht="38.25">
      <c r="A1844" s="757"/>
      <c r="B1844" s="786" t="s">
        <v>951</v>
      </c>
      <c r="C1844" s="728"/>
      <c r="D1844" s="1236"/>
      <c r="E1844" s="729"/>
      <c r="F1844" s="730"/>
    </row>
    <row r="1845" spans="1:6" ht="63.75">
      <c r="A1845" s="757"/>
      <c r="B1845" s="786" t="s">
        <v>940</v>
      </c>
      <c r="C1845" s="728"/>
      <c r="D1845" s="1236"/>
      <c r="E1845" s="729"/>
      <c r="F1845" s="730"/>
    </row>
    <row r="1846" spans="1:6" ht="51">
      <c r="A1846" s="757"/>
      <c r="B1846" s="786" t="s">
        <v>460</v>
      </c>
      <c r="C1846" s="728"/>
      <c r="D1846" s="1236"/>
      <c r="E1846" s="729"/>
      <c r="F1846" s="730"/>
    </row>
    <row r="1847" spans="1:6" ht="51">
      <c r="A1847" s="757"/>
      <c r="B1847" s="786" t="s">
        <v>461</v>
      </c>
      <c r="C1847" s="728"/>
      <c r="D1847" s="1236"/>
      <c r="E1847" s="729"/>
      <c r="F1847" s="730"/>
    </row>
    <row r="1848" spans="1:6" ht="38.25">
      <c r="A1848" s="757"/>
      <c r="B1848" s="786" t="s">
        <v>952</v>
      </c>
      <c r="C1848" s="728"/>
      <c r="D1848" s="1236"/>
      <c r="E1848" s="729"/>
      <c r="F1848" s="730"/>
    </row>
    <row r="1849" spans="1:6">
      <c r="A1849" s="757"/>
      <c r="B1849" s="785" t="s">
        <v>3512</v>
      </c>
      <c r="C1849" s="695" t="s">
        <v>136</v>
      </c>
      <c r="D1849" s="716">
        <v>1</v>
      </c>
      <c r="E1849" s="608"/>
      <c r="F1849" s="723">
        <f>(D1849*E1849)</f>
        <v>0</v>
      </c>
    </row>
    <row r="1850" spans="1:6" ht="14.25">
      <c r="A1850" s="757"/>
      <c r="B1850" s="727"/>
      <c r="C1850" s="728"/>
      <c r="D1850" s="1236"/>
      <c r="E1850" s="729"/>
      <c r="F1850" s="730"/>
    </row>
    <row r="1851" spans="1:6" ht="14.25">
      <c r="A1851" s="757" t="s">
        <v>1451</v>
      </c>
      <c r="B1851" s="105" t="s">
        <v>867</v>
      </c>
      <c r="C1851" s="728"/>
      <c r="D1851" s="1236"/>
      <c r="E1851" s="729"/>
      <c r="F1851" s="730"/>
    </row>
    <row r="1852" spans="1:6" ht="38.25">
      <c r="A1852" s="757"/>
      <c r="B1852" s="786" t="s">
        <v>953</v>
      </c>
      <c r="C1852" s="728"/>
      <c r="D1852" s="1236"/>
      <c r="E1852" s="729"/>
      <c r="F1852" s="730"/>
    </row>
    <row r="1853" spans="1:6" ht="63.75">
      <c r="A1853" s="757"/>
      <c r="B1853" s="786" t="s">
        <v>940</v>
      </c>
      <c r="C1853" s="728"/>
      <c r="D1853" s="1236"/>
      <c r="E1853" s="729"/>
      <c r="F1853" s="730"/>
    </row>
    <row r="1854" spans="1:6" ht="51">
      <c r="A1854" s="757"/>
      <c r="B1854" s="786" t="s">
        <v>460</v>
      </c>
      <c r="C1854" s="728"/>
      <c r="D1854" s="1236"/>
      <c r="E1854" s="729"/>
      <c r="F1854" s="730"/>
    </row>
    <row r="1855" spans="1:6" ht="51">
      <c r="A1855" s="757"/>
      <c r="B1855" s="786" t="s">
        <v>461</v>
      </c>
      <c r="C1855" s="728"/>
      <c r="D1855" s="1236"/>
      <c r="E1855" s="729"/>
      <c r="F1855" s="730"/>
    </row>
    <row r="1856" spans="1:6" ht="38.25">
      <c r="A1856" s="757"/>
      <c r="B1856" s="786" t="s">
        <v>952</v>
      </c>
      <c r="C1856" s="728"/>
      <c r="D1856" s="1236"/>
      <c r="E1856" s="729"/>
      <c r="F1856" s="730"/>
    </row>
    <row r="1857" spans="1:6">
      <c r="A1857" s="757"/>
      <c r="B1857" s="785" t="s">
        <v>3548</v>
      </c>
      <c r="C1857" s="695" t="s">
        <v>136</v>
      </c>
      <c r="D1857" s="716">
        <v>2</v>
      </c>
      <c r="E1857" s="608"/>
      <c r="F1857" s="723">
        <f>(D1857*E1857)</f>
        <v>0</v>
      </c>
    </row>
    <row r="1858" spans="1:6">
      <c r="A1858" s="757"/>
      <c r="B1858" s="785"/>
      <c r="C1858" s="695"/>
      <c r="D1858" s="716"/>
      <c r="E1858" s="608"/>
      <c r="F1858" s="723"/>
    </row>
    <row r="1859" spans="1:6" ht="14.25">
      <c r="A1859" s="757" t="s">
        <v>1452</v>
      </c>
      <c r="B1859" s="105" t="s">
        <v>869</v>
      </c>
      <c r="C1859" s="728"/>
      <c r="D1859" s="1236"/>
      <c r="E1859" s="729"/>
      <c r="F1859" s="730"/>
    </row>
    <row r="1860" spans="1:6" ht="38.25">
      <c r="A1860" s="757"/>
      <c r="B1860" s="786" t="s">
        <v>953</v>
      </c>
      <c r="C1860" s="728"/>
      <c r="D1860" s="1236"/>
      <c r="E1860" s="729"/>
      <c r="F1860" s="730"/>
    </row>
    <row r="1861" spans="1:6" ht="63.75">
      <c r="A1861" s="757"/>
      <c r="B1861" s="786" t="s">
        <v>940</v>
      </c>
      <c r="C1861" s="728"/>
      <c r="D1861" s="1236"/>
      <c r="E1861" s="729"/>
      <c r="F1861" s="730"/>
    </row>
    <row r="1862" spans="1:6" ht="51">
      <c r="A1862" s="757"/>
      <c r="B1862" s="786" t="s">
        <v>460</v>
      </c>
      <c r="C1862" s="728"/>
      <c r="D1862" s="1236"/>
      <c r="E1862" s="729"/>
      <c r="F1862" s="730"/>
    </row>
    <row r="1863" spans="1:6" ht="51">
      <c r="A1863" s="757"/>
      <c r="B1863" s="786" t="s">
        <v>461</v>
      </c>
      <c r="C1863" s="728"/>
      <c r="D1863" s="1236"/>
      <c r="E1863" s="729"/>
      <c r="F1863" s="730"/>
    </row>
    <row r="1864" spans="1:6" ht="38.25">
      <c r="A1864" s="757"/>
      <c r="B1864" s="786" t="s">
        <v>954</v>
      </c>
      <c r="C1864" s="728"/>
      <c r="D1864" s="1236"/>
      <c r="E1864" s="729"/>
      <c r="F1864" s="730"/>
    </row>
    <row r="1865" spans="1:6" ht="12" customHeight="1">
      <c r="A1865" s="757"/>
      <c r="B1865" s="785" t="s">
        <v>3550</v>
      </c>
      <c r="C1865" s="695" t="s">
        <v>136</v>
      </c>
      <c r="D1865" s="716">
        <v>2</v>
      </c>
      <c r="E1865" s="608"/>
      <c r="F1865" s="723">
        <f>(D1865*E1865)</f>
        <v>0</v>
      </c>
    </row>
    <row r="1866" spans="1:6">
      <c r="A1866" s="757"/>
      <c r="B1866" s="785"/>
      <c r="C1866" s="695"/>
      <c r="D1866" s="716"/>
      <c r="E1866" s="608"/>
      <c r="F1866" s="723"/>
    </row>
    <row r="1867" spans="1:6" ht="14.25">
      <c r="A1867" s="757" t="s">
        <v>1453</v>
      </c>
      <c r="B1867" s="105" t="s">
        <v>871</v>
      </c>
      <c r="C1867" s="728"/>
      <c r="D1867" s="1236"/>
      <c r="E1867" s="729"/>
      <c r="F1867" s="730"/>
    </row>
    <row r="1868" spans="1:6" ht="38.25">
      <c r="A1868" s="757"/>
      <c r="B1868" s="786" t="s">
        <v>951</v>
      </c>
      <c r="C1868" s="728"/>
      <c r="D1868" s="1236"/>
      <c r="E1868" s="729"/>
      <c r="F1868" s="730"/>
    </row>
    <row r="1869" spans="1:6" ht="63.75">
      <c r="A1869" s="757"/>
      <c r="B1869" s="786" t="s">
        <v>940</v>
      </c>
      <c r="C1869" s="728"/>
      <c r="D1869" s="1236"/>
      <c r="E1869" s="729"/>
      <c r="F1869" s="730"/>
    </row>
    <row r="1870" spans="1:6" ht="51">
      <c r="A1870" s="757"/>
      <c r="B1870" s="786" t="s">
        <v>460</v>
      </c>
      <c r="C1870" s="728"/>
      <c r="D1870" s="1236"/>
      <c r="E1870" s="729"/>
      <c r="F1870" s="730"/>
    </row>
    <row r="1871" spans="1:6" ht="51">
      <c r="A1871" s="757"/>
      <c r="B1871" s="786" t="s">
        <v>461</v>
      </c>
      <c r="C1871" s="728"/>
      <c r="D1871" s="1236"/>
      <c r="E1871" s="729"/>
      <c r="F1871" s="730"/>
    </row>
    <row r="1872" spans="1:6" ht="38.25">
      <c r="A1872" s="757"/>
      <c r="B1872" s="786" t="s">
        <v>954</v>
      </c>
      <c r="C1872" s="728"/>
      <c r="D1872" s="1236"/>
      <c r="E1872" s="729"/>
      <c r="F1872" s="730"/>
    </row>
    <row r="1873" spans="1:6">
      <c r="A1873" s="757"/>
      <c r="B1873" s="785" t="s">
        <v>3549</v>
      </c>
      <c r="C1873" s="695" t="s">
        <v>136</v>
      </c>
      <c r="D1873" s="716">
        <v>1</v>
      </c>
      <c r="E1873" s="608"/>
      <c r="F1873" s="723">
        <f>(D1873*E1873)</f>
        <v>0</v>
      </c>
    </row>
    <row r="1874" spans="1:6">
      <c r="A1874" s="757"/>
      <c r="B1874" s="785"/>
      <c r="C1874" s="695"/>
      <c r="D1874" s="716"/>
      <c r="E1874" s="608"/>
      <c r="F1874" s="723"/>
    </row>
    <row r="1875" spans="1:6" ht="14.25">
      <c r="A1875" s="757" t="s">
        <v>1454</v>
      </c>
      <c r="B1875" s="105" t="s">
        <v>875</v>
      </c>
      <c r="C1875" s="728"/>
      <c r="D1875" s="1236"/>
      <c r="E1875" s="729"/>
      <c r="F1875" s="730"/>
    </row>
    <row r="1876" spans="1:6" ht="25.5">
      <c r="A1876" s="757"/>
      <c r="B1876" s="786" t="s">
        <v>306</v>
      </c>
      <c r="C1876" s="728"/>
      <c r="D1876" s="1236"/>
      <c r="E1876" s="729"/>
      <c r="F1876" s="730"/>
    </row>
    <row r="1877" spans="1:6" ht="63.75">
      <c r="A1877" s="757"/>
      <c r="B1877" s="786" t="s">
        <v>940</v>
      </c>
      <c r="C1877" s="728"/>
      <c r="D1877" s="1236"/>
      <c r="E1877" s="729"/>
      <c r="F1877" s="730"/>
    </row>
    <row r="1878" spans="1:6" ht="51">
      <c r="A1878" s="757"/>
      <c r="B1878" s="786" t="s">
        <v>460</v>
      </c>
      <c r="C1878" s="728"/>
      <c r="D1878" s="1236"/>
      <c r="E1878" s="729"/>
      <c r="F1878" s="730"/>
    </row>
    <row r="1879" spans="1:6" ht="51">
      <c r="A1879" s="757"/>
      <c r="B1879" s="786" t="s">
        <v>461</v>
      </c>
      <c r="C1879" s="728"/>
      <c r="D1879" s="1236"/>
      <c r="E1879" s="729"/>
      <c r="F1879" s="730"/>
    </row>
    <row r="1880" spans="1:6" ht="38.25">
      <c r="A1880" s="757"/>
      <c r="B1880" s="786" t="s">
        <v>955</v>
      </c>
      <c r="C1880" s="728"/>
      <c r="D1880" s="1236"/>
      <c r="E1880" s="729"/>
      <c r="F1880" s="730"/>
    </row>
    <row r="1881" spans="1:6">
      <c r="A1881" s="757"/>
      <c r="B1881" s="785" t="s">
        <v>3551</v>
      </c>
      <c r="C1881" s="695" t="s">
        <v>136</v>
      </c>
      <c r="D1881" s="716">
        <v>2</v>
      </c>
      <c r="E1881" s="608"/>
      <c r="F1881" s="723">
        <f>(D1881*E1881)</f>
        <v>0</v>
      </c>
    </row>
    <row r="1882" spans="1:6">
      <c r="A1882" s="757"/>
      <c r="B1882" s="785"/>
      <c r="C1882" s="695"/>
      <c r="D1882" s="716"/>
      <c r="E1882" s="608"/>
      <c r="F1882" s="723"/>
    </row>
    <row r="1883" spans="1:6" ht="14.25">
      <c r="A1883" s="757" t="s">
        <v>1455</v>
      </c>
      <c r="B1883" s="105" t="s">
        <v>877</v>
      </c>
      <c r="C1883" s="728"/>
      <c r="D1883" s="1236"/>
      <c r="E1883" s="729"/>
      <c r="F1883" s="730"/>
    </row>
    <row r="1884" spans="1:6" ht="25.5">
      <c r="A1884" s="757"/>
      <c r="B1884" s="786" t="s">
        <v>956</v>
      </c>
      <c r="C1884" s="728"/>
      <c r="D1884" s="1236"/>
      <c r="E1884" s="729"/>
      <c r="F1884" s="730"/>
    </row>
    <row r="1885" spans="1:6" ht="63.75">
      <c r="A1885" s="757"/>
      <c r="B1885" s="786" t="s">
        <v>940</v>
      </c>
      <c r="C1885" s="728"/>
      <c r="D1885" s="1236"/>
      <c r="E1885" s="729"/>
      <c r="F1885" s="730"/>
    </row>
    <row r="1886" spans="1:6" ht="51">
      <c r="A1886" s="757"/>
      <c r="B1886" s="786" t="s">
        <v>460</v>
      </c>
      <c r="C1886" s="728"/>
      <c r="D1886" s="1236"/>
      <c r="E1886" s="729"/>
      <c r="F1886" s="730"/>
    </row>
    <row r="1887" spans="1:6" ht="63.75">
      <c r="A1887" s="757"/>
      <c r="B1887" s="786" t="s">
        <v>957</v>
      </c>
      <c r="C1887" s="728"/>
      <c r="D1887" s="1236"/>
      <c r="E1887" s="729"/>
      <c r="F1887" s="730"/>
    </row>
    <row r="1888" spans="1:6" ht="38.25">
      <c r="A1888" s="757"/>
      <c r="B1888" s="786" t="s">
        <v>941</v>
      </c>
      <c r="C1888" s="728"/>
      <c r="D1888" s="1236"/>
      <c r="E1888" s="729"/>
      <c r="F1888" s="730"/>
    </row>
    <row r="1889" spans="1:6">
      <c r="A1889" s="757"/>
      <c r="B1889" s="785" t="s">
        <v>3517</v>
      </c>
      <c r="C1889" s="695" t="s">
        <v>136</v>
      </c>
      <c r="D1889" s="716">
        <v>1</v>
      </c>
      <c r="E1889" s="608"/>
      <c r="F1889" s="723">
        <f>(D1889*E1889)</f>
        <v>0</v>
      </c>
    </row>
    <row r="1890" spans="1:6">
      <c r="A1890" s="757"/>
      <c r="B1890" s="785"/>
      <c r="C1890" s="695"/>
      <c r="D1890" s="716"/>
      <c r="E1890" s="608"/>
      <c r="F1890" s="723"/>
    </row>
    <row r="1891" spans="1:6" ht="14.25">
      <c r="A1891" s="757" t="s">
        <v>1456</v>
      </c>
      <c r="B1891" s="105" t="s">
        <v>879</v>
      </c>
      <c r="C1891" s="728"/>
      <c r="D1891" s="1236"/>
      <c r="E1891" s="729"/>
      <c r="F1891" s="730"/>
    </row>
    <row r="1892" spans="1:6" ht="51">
      <c r="A1892" s="757"/>
      <c r="B1892" s="786" t="s">
        <v>311</v>
      </c>
      <c r="C1892" s="695"/>
      <c r="D1892" s="716"/>
      <c r="E1892" s="608"/>
      <c r="F1892" s="723"/>
    </row>
    <row r="1893" spans="1:6" ht="76.5">
      <c r="A1893" s="757"/>
      <c r="B1893" s="786" t="s">
        <v>958</v>
      </c>
      <c r="C1893" s="695"/>
      <c r="D1893" s="716"/>
      <c r="E1893" s="608"/>
      <c r="F1893" s="723"/>
    </row>
    <row r="1894" spans="1:6" ht="51">
      <c r="A1894" s="757"/>
      <c r="B1894" s="786" t="s">
        <v>309</v>
      </c>
      <c r="C1894" s="695"/>
      <c r="D1894" s="716"/>
      <c r="E1894" s="608"/>
      <c r="F1894" s="723"/>
    </row>
    <row r="1895" spans="1:6" ht="63.75">
      <c r="A1895" s="757"/>
      <c r="B1895" s="786" t="s">
        <v>310</v>
      </c>
      <c r="C1895" s="695"/>
      <c r="D1895" s="716"/>
      <c r="E1895" s="608"/>
      <c r="F1895" s="723"/>
    </row>
    <row r="1896" spans="1:6" ht="38.25">
      <c r="A1896" s="757"/>
      <c r="B1896" s="786" t="s">
        <v>959</v>
      </c>
      <c r="C1896" s="695"/>
      <c r="D1896" s="716"/>
      <c r="E1896" s="608"/>
      <c r="F1896" s="723"/>
    </row>
    <row r="1897" spans="1:6">
      <c r="A1897" s="757"/>
      <c r="B1897" s="785" t="s">
        <v>3518</v>
      </c>
      <c r="C1897" s="695" t="s">
        <v>136</v>
      </c>
      <c r="D1897" s="716">
        <v>1</v>
      </c>
      <c r="E1897" s="608"/>
      <c r="F1897" s="723">
        <f>(D1897*E1897)</f>
        <v>0</v>
      </c>
    </row>
    <row r="1898" spans="1:6">
      <c r="A1898" s="757"/>
      <c r="B1898" s="785"/>
      <c r="C1898" s="695"/>
      <c r="D1898" s="716"/>
      <c r="E1898" s="608"/>
      <c r="F1898" s="723"/>
    </row>
    <row r="1899" spans="1:6">
      <c r="A1899" s="757"/>
      <c r="B1899" s="785"/>
      <c r="C1899" s="695"/>
      <c r="D1899" s="716"/>
      <c r="E1899" s="608"/>
      <c r="F1899" s="723"/>
    </row>
    <row r="1900" spans="1:6">
      <c r="A1900" s="757"/>
      <c r="B1900" s="22" t="s">
        <v>178</v>
      </c>
      <c r="C1900" s="695"/>
      <c r="D1900" s="716"/>
      <c r="E1900" s="608"/>
      <c r="F1900" s="723"/>
    </row>
    <row r="1901" spans="1:6">
      <c r="A1901" s="757"/>
      <c r="B1901" s="785"/>
      <c r="C1901" s="695"/>
      <c r="D1901" s="716"/>
      <c r="E1901" s="608"/>
      <c r="F1901" s="723"/>
    </row>
    <row r="1902" spans="1:6" ht="38.25">
      <c r="A1902" s="757"/>
      <c r="B1902" s="100" t="s">
        <v>960</v>
      </c>
      <c r="C1902" s="695"/>
      <c r="D1902" s="716"/>
      <c r="E1902" s="608"/>
      <c r="F1902" s="723"/>
    </row>
    <row r="1903" spans="1:6" ht="25.5">
      <c r="A1903" s="757"/>
      <c r="B1903" s="100" t="s">
        <v>227</v>
      </c>
      <c r="C1903" s="695"/>
      <c r="D1903" s="716"/>
      <c r="E1903" s="608"/>
      <c r="F1903" s="723"/>
    </row>
    <row r="1904" spans="1:6">
      <c r="A1904" s="757"/>
      <c r="B1904" s="785"/>
      <c r="C1904" s="695"/>
      <c r="D1904" s="716"/>
      <c r="E1904" s="608"/>
      <c r="F1904" s="723"/>
    </row>
    <row r="1905" spans="1:6" ht="14.25">
      <c r="A1905" s="757" t="s">
        <v>1457</v>
      </c>
      <c r="B1905" s="105" t="s">
        <v>881</v>
      </c>
      <c r="C1905" s="728"/>
      <c r="D1905" s="1236"/>
      <c r="E1905" s="729"/>
      <c r="F1905" s="730"/>
    </row>
    <row r="1906" spans="1:6" ht="25.5">
      <c r="A1906" s="757"/>
      <c r="B1906" s="785" t="s">
        <v>961</v>
      </c>
      <c r="C1906" s="695"/>
      <c r="D1906" s="716"/>
      <c r="E1906" s="608"/>
      <c r="F1906" s="723"/>
    </row>
    <row r="1907" spans="1:6" ht="38.25">
      <c r="A1907" s="757"/>
      <c r="B1907" s="785" t="s">
        <v>962</v>
      </c>
      <c r="C1907" s="695"/>
      <c r="D1907" s="716"/>
      <c r="E1907" s="608"/>
      <c r="F1907" s="723"/>
    </row>
    <row r="1908" spans="1:6" ht="38.25">
      <c r="A1908" s="757"/>
      <c r="B1908" s="785" t="s">
        <v>963</v>
      </c>
      <c r="C1908" s="695"/>
      <c r="D1908" s="716"/>
      <c r="E1908" s="608"/>
      <c r="F1908" s="723"/>
    </row>
    <row r="1909" spans="1:6" ht="38.25">
      <c r="A1909" s="757"/>
      <c r="B1909" s="726" t="s">
        <v>964</v>
      </c>
      <c r="C1909" s="695"/>
      <c r="D1909" s="716"/>
      <c r="E1909" s="608"/>
      <c r="F1909" s="723"/>
    </row>
    <row r="1910" spans="1:6" ht="25.5">
      <c r="A1910" s="757"/>
      <c r="B1910" s="726" t="s">
        <v>965</v>
      </c>
      <c r="C1910" s="695"/>
      <c r="D1910" s="716"/>
      <c r="E1910" s="608"/>
      <c r="F1910" s="723"/>
    </row>
    <row r="1911" spans="1:6">
      <c r="A1911" s="757"/>
      <c r="B1911" s="785" t="s">
        <v>3552</v>
      </c>
      <c r="C1911" s="695" t="s">
        <v>136</v>
      </c>
      <c r="D1911" s="716">
        <v>2</v>
      </c>
      <c r="E1911" s="608"/>
      <c r="F1911" s="723">
        <f>(D1911*E1911)</f>
        <v>0</v>
      </c>
    </row>
    <row r="1912" spans="1:6">
      <c r="A1912" s="757"/>
      <c r="B1912" s="785"/>
      <c r="C1912" s="695"/>
      <c r="D1912" s="716"/>
      <c r="E1912" s="608"/>
      <c r="F1912" s="723"/>
    </row>
    <row r="1913" spans="1:6" ht="14.25">
      <c r="A1913" s="757" t="s">
        <v>1458</v>
      </c>
      <c r="B1913" s="105" t="s">
        <v>883</v>
      </c>
      <c r="C1913" s="728"/>
      <c r="D1913" s="1236"/>
      <c r="E1913" s="729"/>
      <c r="F1913" s="730"/>
    </row>
    <row r="1914" spans="1:6" ht="25.5">
      <c r="A1914" s="757"/>
      <c r="B1914" s="785" t="s">
        <v>961</v>
      </c>
      <c r="C1914" s="695"/>
      <c r="D1914" s="716"/>
      <c r="E1914" s="608"/>
      <c r="F1914" s="723"/>
    </row>
    <row r="1915" spans="1:6" ht="38.25">
      <c r="A1915" s="757"/>
      <c r="B1915" s="785" t="s">
        <v>962</v>
      </c>
      <c r="C1915" s="695"/>
      <c r="D1915" s="716"/>
      <c r="E1915" s="608"/>
      <c r="F1915" s="723"/>
    </row>
    <row r="1916" spans="1:6" ht="38.25">
      <c r="A1916" s="757"/>
      <c r="B1916" s="785" t="s">
        <v>963</v>
      </c>
      <c r="C1916" s="695"/>
      <c r="D1916" s="716"/>
      <c r="E1916" s="608"/>
      <c r="F1916" s="723"/>
    </row>
    <row r="1917" spans="1:6" ht="38.25">
      <c r="A1917" s="757"/>
      <c r="B1917" s="726" t="s">
        <v>964</v>
      </c>
      <c r="C1917" s="695"/>
      <c r="D1917" s="716"/>
      <c r="E1917" s="608"/>
      <c r="F1917" s="723"/>
    </row>
    <row r="1918" spans="1:6" ht="25.5">
      <c r="A1918" s="757"/>
      <c r="B1918" s="726" t="s">
        <v>965</v>
      </c>
      <c r="C1918" s="695"/>
      <c r="D1918" s="716"/>
      <c r="E1918" s="608"/>
      <c r="F1918" s="723"/>
    </row>
    <row r="1919" spans="1:6">
      <c r="A1919" s="757"/>
      <c r="B1919" s="785" t="s">
        <v>3520</v>
      </c>
      <c r="C1919" s="695" t="s">
        <v>136</v>
      </c>
      <c r="D1919" s="716">
        <v>2</v>
      </c>
      <c r="E1919" s="608"/>
      <c r="F1919" s="723">
        <f>(D1919*E1919)</f>
        <v>0</v>
      </c>
    </row>
    <row r="1920" spans="1:6">
      <c r="A1920" s="757"/>
      <c r="B1920" s="785"/>
      <c r="C1920" s="695"/>
      <c r="D1920" s="716"/>
      <c r="E1920" s="608"/>
      <c r="F1920" s="723"/>
    </row>
    <row r="1921" spans="1:6" ht="14.25">
      <c r="A1921" s="757" t="s">
        <v>1459</v>
      </c>
      <c r="B1921" s="105" t="s">
        <v>885</v>
      </c>
      <c r="C1921" s="728"/>
      <c r="D1921" s="1236"/>
      <c r="E1921" s="729"/>
      <c r="F1921" s="730"/>
    </row>
    <row r="1922" spans="1:6" ht="25.5">
      <c r="A1922" s="757"/>
      <c r="B1922" s="785" t="s">
        <v>961</v>
      </c>
      <c r="C1922" s="695"/>
      <c r="D1922" s="716"/>
      <c r="E1922" s="608"/>
      <c r="F1922" s="723"/>
    </row>
    <row r="1923" spans="1:6" ht="38.25">
      <c r="A1923" s="757"/>
      <c r="B1923" s="785" t="s">
        <v>962</v>
      </c>
      <c r="C1923" s="695"/>
      <c r="D1923" s="716"/>
      <c r="E1923" s="608"/>
      <c r="F1923" s="723"/>
    </row>
    <row r="1924" spans="1:6" ht="38.25">
      <c r="A1924" s="757"/>
      <c r="B1924" s="785" t="s">
        <v>963</v>
      </c>
      <c r="C1924" s="695"/>
      <c r="D1924" s="716"/>
      <c r="E1924" s="608"/>
      <c r="F1924" s="723"/>
    </row>
    <row r="1925" spans="1:6" ht="38.25">
      <c r="A1925" s="757"/>
      <c r="B1925" s="726" t="s">
        <v>964</v>
      </c>
      <c r="C1925" s="695"/>
      <c r="D1925" s="716"/>
      <c r="E1925" s="608"/>
      <c r="F1925" s="723"/>
    </row>
    <row r="1926" spans="1:6" ht="25.5">
      <c r="A1926" s="757"/>
      <c r="B1926" s="726" t="s">
        <v>966</v>
      </c>
      <c r="C1926" s="695"/>
      <c r="D1926" s="716"/>
      <c r="E1926" s="608"/>
      <c r="F1926" s="723"/>
    </row>
    <row r="1927" spans="1:6">
      <c r="A1927" s="757"/>
      <c r="B1927" s="785" t="s">
        <v>3521</v>
      </c>
      <c r="C1927" s="695" t="s">
        <v>136</v>
      </c>
      <c r="D1927" s="716">
        <v>3</v>
      </c>
      <c r="E1927" s="608"/>
      <c r="F1927" s="723">
        <f>(D1927*E1927)</f>
        <v>0</v>
      </c>
    </row>
    <row r="1928" spans="1:6" ht="14.25">
      <c r="A1928" s="757"/>
      <c r="B1928" s="727"/>
      <c r="C1928" s="728"/>
      <c r="D1928" s="1236"/>
      <c r="E1928" s="729"/>
      <c r="F1928" s="730"/>
    </row>
    <row r="1929" spans="1:6" ht="14.25">
      <c r="A1929" s="757" t="s">
        <v>1460</v>
      </c>
      <c r="B1929" s="105" t="s">
        <v>967</v>
      </c>
      <c r="C1929" s="728"/>
      <c r="D1929" s="1236"/>
      <c r="E1929" s="729"/>
      <c r="F1929" s="730"/>
    </row>
    <row r="1930" spans="1:6" ht="25.5">
      <c r="A1930" s="757"/>
      <c r="B1930" s="785" t="s">
        <v>961</v>
      </c>
      <c r="C1930" s="695"/>
      <c r="D1930" s="716"/>
      <c r="E1930" s="608"/>
      <c r="F1930" s="723"/>
    </row>
    <row r="1931" spans="1:6" ht="38.25">
      <c r="A1931" s="757"/>
      <c r="B1931" s="785" t="s">
        <v>962</v>
      </c>
      <c r="C1931" s="695"/>
      <c r="D1931" s="716"/>
      <c r="E1931" s="608"/>
      <c r="F1931" s="723"/>
    </row>
    <row r="1932" spans="1:6" ht="38.25">
      <c r="A1932" s="757"/>
      <c r="B1932" s="785" t="s">
        <v>963</v>
      </c>
      <c r="C1932" s="695"/>
      <c r="D1932" s="716"/>
      <c r="E1932" s="608"/>
      <c r="F1932" s="723"/>
    </row>
    <row r="1933" spans="1:6" ht="38.25">
      <c r="A1933" s="757"/>
      <c r="B1933" s="726" t="s">
        <v>964</v>
      </c>
      <c r="C1933" s="695"/>
      <c r="D1933" s="716"/>
      <c r="E1933" s="608"/>
      <c r="F1933" s="723"/>
    </row>
    <row r="1934" spans="1:6" ht="25.5">
      <c r="A1934" s="757"/>
      <c r="B1934" s="726" t="s">
        <v>966</v>
      </c>
      <c r="C1934" s="695"/>
      <c r="D1934" s="716"/>
      <c r="E1934" s="608"/>
      <c r="F1934" s="723"/>
    </row>
    <row r="1935" spans="1:6">
      <c r="A1935" s="757"/>
      <c r="B1935" s="785" t="s">
        <v>3553</v>
      </c>
      <c r="C1935" s="695" t="s">
        <v>136</v>
      </c>
      <c r="D1935" s="716">
        <v>3</v>
      </c>
      <c r="E1935" s="608"/>
      <c r="F1935" s="723">
        <f>(D1935*E1935)</f>
        <v>0</v>
      </c>
    </row>
    <row r="1936" spans="1:6" ht="14.25">
      <c r="A1936" s="757"/>
      <c r="B1936" s="727"/>
      <c r="C1936" s="728"/>
      <c r="D1936" s="1236"/>
      <c r="E1936" s="729"/>
      <c r="F1936" s="730"/>
    </row>
    <row r="1937" spans="1:6" ht="14.25">
      <c r="A1937" s="757" t="s">
        <v>1461</v>
      </c>
      <c r="B1937" s="105" t="s">
        <v>887</v>
      </c>
      <c r="C1937" s="728"/>
      <c r="D1937" s="1236"/>
      <c r="E1937" s="729"/>
      <c r="F1937" s="730"/>
    </row>
    <row r="1938" spans="1:6" ht="63.75">
      <c r="A1938" s="757"/>
      <c r="B1938" s="785" t="s">
        <v>968</v>
      </c>
      <c r="C1938" s="728"/>
      <c r="D1938" s="1236"/>
      <c r="E1938" s="729"/>
      <c r="F1938" s="730"/>
    </row>
    <row r="1939" spans="1:6" ht="38.25">
      <c r="A1939" s="757"/>
      <c r="B1939" s="726" t="s">
        <v>944</v>
      </c>
      <c r="C1939" s="728"/>
      <c r="D1939" s="1236"/>
      <c r="E1939" s="729"/>
      <c r="F1939" s="730"/>
    </row>
    <row r="1940" spans="1:6" ht="38.25">
      <c r="A1940" s="757"/>
      <c r="B1940" s="785" t="s">
        <v>228</v>
      </c>
      <c r="C1940" s="728"/>
      <c r="D1940" s="1236"/>
      <c r="E1940" s="729"/>
      <c r="F1940" s="730"/>
    </row>
    <row r="1941" spans="1:6">
      <c r="A1941" s="757"/>
      <c r="B1941" s="785" t="s">
        <v>3554</v>
      </c>
      <c r="C1941" s="695" t="s">
        <v>136</v>
      </c>
      <c r="D1941" s="716">
        <v>6</v>
      </c>
      <c r="E1941" s="608"/>
      <c r="F1941" s="723">
        <f>(D1941*E1941)</f>
        <v>0</v>
      </c>
    </row>
    <row r="1942" spans="1:6" ht="14.25">
      <c r="A1942" s="757"/>
      <c r="B1942" s="727"/>
      <c r="C1942" s="728"/>
      <c r="D1942" s="1236"/>
      <c r="E1942" s="729"/>
      <c r="F1942" s="730"/>
    </row>
    <row r="1943" spans="1:6" ht="14.25">
      <c r="A1943" s="757" t="s">
        <v>1462</v>
      </c>
      <c r="B1943" s="105" t="s">
        <v>889</v>
      </c>
      <c r="C1943" s="728"/>
      <c r="D1943" s="1236"/>
      <c r="E1943" s="729"/>
      <c r="F1943" s="730"/>
    </row>
    <row r="1944" spans="1:6" ht="25.5">
      <c r="A1944" s="757"/>
      <c r="B1944" s="785" t="s">
        <v>961</v>
      </c>
      <c r="C1944" s="695"/>
      <c r="D1944" s="716"/>
      <c r="E1944" s="608"/>
      <c r="F1944" s="723"/>
    </row>
    <row r="1945" spans="1:6" ht="38.25">
      <c r="A1945" s="757"/>
      <c r="B1945" s="785" t="s">
        <v>962</v>
      </c>
      <c r="C1945" s="695"/>
      <c r="D1945" s="716"/>
      <c r="E1945" s="608"/>
      <c r="F1945" s="723"/>
    </row>
    <row r="1946" spans="1:6" ht="38.25">
      <c r="A1946" s="757"/>
      <c r="B1946" s="785" t="s">
        <v>963</v>
      </c>
      <c r="C1946" s="695"/>
      <c r="D1946" s="716"/>
      <c r="E1946" s="608"/>
      <c r="F1946" s="723"/>
    </row>
    <row r="1947" spans="1:6" ht="38.25">
      <c r="A1947" s="757"/>
      <c r="B1947" s="726" t="s">
        <v>964</v>
      </c>
      <c r="C1947" s="695"/>
      <c r="D1947" s="716"/>
      <c r="E1947" s="608"/>
      <c r="F1947" s="723"/>
    </row>
    <row r="1948" spans="1:6" ht="25.5">
      <c r="A1948" s="757"/>
      <c r="B1948" s="726" t="s">
        <v>969</v>
      </c>
      <c r="C1948" s="695"/>
      <c r="D1948" s="716"/>
      <c r="E1948" s="608"/>
      <c r="F1948" s="723"/>
    </row>
    <row r="1949" spans="1:6">
      <c r="A1949" s="757"/>
      <c r="B1949" s="785" t="s">
        <v>3523</v>
      </c>
      <c r="C1949" s="695" t="s">
        <v>136</v>
      </c>
      <c r="D1949" s="716">
        <v>1</v>
      </c>
      <c r="E1949" s="608"/>
      <c r="F1949" s="723">
        <f>(D1949*E1949)</f>
        <v>0</v>
      </c>
    </row>
    <row r="1950" spans="1:6" ht="14.25">
      <c r="A1950" s="757"/>
      <c r="B1950" s="727"/>
      <c r="C1950" s="728"/>
      <c r="D1950" s="1236"/>
      <c r="E1950" s="729"/>
      <c r="F1950" s="730"/>
    </row>
    <row r="1951" spans="1:6" ht="14.25">
      <c r="A1951" s="757" t="s">
        <v>1463</v>
      </c>
      <c r="B1951" s="105" t="s">
        <v>891</v>
      </c>
      <c r="C1951" s="728"/>
      <c r="D1951" s="1236"/>
      <c r="E1951" s="729"/>
      <c r="F1951" s="730"/>
    </row>
    <row r="1952" spans="1:6" ht="25.5">
      <c r="A1952" s="757"/>
      <c r="B1952" s="785" t="s">
        <v>970</v>
      </c>
      <c r="C1952" s="695"/>
      <c r="D1952" s="716"/>
      <c r="E1952" s="608"/>
      <c r="F1952" s="723"/>
    </row>
    <row r="1953" spans="1:6" ht="38.25">
      <c r="A1953" s="757"/>
      <c r="B1953" s="785" t="s">
        <v>962</v>
      </c>
      <c r="C1953" s="695"/>
      <c r="D1953" s="716"/>
      <c r="E1953" s="608"/>
      <c r="F1953" s="723"/>
    </row>
    <row r="1954" spans="1:6" ht="38.25">
      <c r="A1954" s="757"/>
      <c r="B1954" s="785" t="s">
        <v>963</v>
      </c>
      <c r="C1954" s="695"/>
      <c r="D1954" s="716"/>
      <c r="E1954" s="608"/>
      <c r="F1954" s="723"/>
    </row>
    <row r="1955" spans="1:6" ht="63.75">
      <c r="A1955" s="757"/>
      <c r="B1955" s="785" t="s">
        <v>971</v>
      </c>
      <c r="C1955" s="695"/>
      <c r="D1955" s="716"/>
      <c r="E1955" s="608"/>
      <c r="F1955" s="723"/>
    </row>
    <row r="1956" spans="1:6">
      <c r="A1956" s="757"/>
      <c r="B1956" s="785" t="s">
        <v>3555</v>
      </c>
      <c r="C1956" s="695" t="s">
        <v>136</v>
      </c>
      <c r="D1956" s="716">
        <v>3</v>
      </c>
      <c r="E1956" s="608"/>
      <c r="F1956" s="723">
        <f>(D1956*E1956)</f>
        <v>0</v>
      </c>
    </row>
    <row r="1957" spans="1:6" ht="14.25">
      <c r="A1957" s="757"/>
      <c r="B1957" s="727"/>
      <c r="C1957" s="728"/>
      <c r="D1957" s="1236"/>
      <c r="E1957" s="729"/>
      <c r="F1957" s="730"/>
    </row>
    <row r="1958" spans="1:6" ht="14.25">
      <c r="A1958" s="757" t="s">
        <v>1464</v>
      </c>
      <c r="B1958" s="105" t="s">
        <v>893</v>
      </c>
      <c r="C1958" s="728"/>
      <c r="D1958" s="1236"/>
      <c r="E1958" s="729"/>
      <c r="F1958" s="730"/>
    </row>
    <row r="1959" spans="1:6" ht="25.5">
      <c r="A1959" s="757"/>
      <c r="B1959" s="785" t="s">
        <v>972</v>
      </c>
      <c r="C1959" s="695"/>
      <c r="D1959" s="716"/>
      <c r="E1959" s="608"/>
      <c r="F1959" s="723"/>
    </row>
    <row r="1960" spans="1:6" ht="38.25">
      <c r="A1960" s="757"/>
      <c r="B1960" s="785" t="s">
        <v>962</v>
      </c>
      <c r="C1960" s="695"/>
      <c r="D1960" s="716"/>
      <c r="E1960" s="608"/>
      <c r="F1960" s="723"/>
    </row>
    <row r="1961" spans="1:6" ht="38.25">
      <c r="A1961" s="757"/>
      <c r="B1961" s="785" t="s">
        <v>963</v>
      </c>
      <c r="C1961" s="695"/>
      <c r="D1961" s="716"/>
      <c r="E1961" s="608"/>
      <c r="F1961" s="723"/>
    </row>
    <row r="1962" spans="1:6" ht="63.75">
      <c r="A1962" s="757"/>
      <c r="B1962" s="785" t="s">
        <v>973</v>
      </c>
      <c r="C1962" s="695"/>
      <c r="D1962" s="716"/>
      <c r="E1962" s="608"/>
      <c r="F1962" s="723"/>
    </row>
    <row r="1963" spans="1:6">
      <c r="A1963" s="757"/>
      <c r="B1963" s="785" t="s">
        <v>3525</v>
      </c>
      <c r="C1963" s="695" t="s">
        <v>136</v>
      </c>
      <c r="D1963" s="716">
        <v>3</v>
      </c>
      <c r="E1963" s="608"/>
      <c r="F1963" s="723">
        <f>(D1963*E1963)</f>
        <v>0</v>
      </c>
    </row>
    <row r="1964" spans="1:6" ht="14.25">
      <c r="A1964" s="757"/>
      <c r="B1964" s="727"/>
      <c r="C1964" s="728"/>
      <c r="D1964" s="1236"/>
      <c r="E1964" s="729"/>
      <c r="F1964" s="730"/>
    </row>
    <row r="1965" spans="1:6" ht="14.25">
      <c r="A1965" s="757" t="s">
        <v>1465</v>
      </c>
      <c r="B1965" s="105" t="s">
        <v>974</v>
      </c>
      <c r="C1965" s="728"/>
      <c r="D1965" s="1236"/>
      <c r="E1965" s="729"/>
      <c r="F1965" s="730"/>
    </row>
    <row r="1966" spans="1:6" ht="25.5">
      <c r="A1966" s="757"/>
      <c r="B1966" s="785" t="s">
        <v>972</v>
      </c>
      <c r="C1966" s="695"/>
      <c r="D1966" s="716"/>
      <c r="E1966" s="608"/>
      <c r="F1966" s="723"/>
    </row>
    <row r="1967" spans="1:6" ht="38.25">
      <c r="A1967" s="757"/>
      <c r="B1967" s="785" t="s">
        <v>962</v>
      </c>
      <c r="C1967" s="695"/>
      <c r="D1967" s="716"/>
      <c r="E1967" s="608"/>
      <c r="F1967" s="723"/>
    </row>
    <row r="1968" spans="1:6" ht="38.25">
      <c r="A1968" s="757"/>
      <c r="B1968" s="785" t="s">
        <v>963</v>
      </c>
      <c r="C1968" s="695"/>
      <c r="D1968" s="716"/>
      <c r="E1968" s="608"/>
      <c r="F1968" s="723"/>
    </row>
    <row r="1969" spans="1:6" ht="63.75">
      <c r="A1969" s="757"/>
      <c r="B1969" s="785" t="s">
        <v>973</v>
      </c>
      <c r="C1969" s="695"/>
      <c r="D1969" s="716"/>
      <c r="E1969" s="608"/>
      <c r="F1969" s="723"/>
    </row>
    <row r="1970" spans="1:6">
      <c r="A1970" s="757"/>
      <c r="B1970" s="785" t="s">
        <v>3556</v>
      </c>
      <c r="C1970" s="695" t="s">
        <v>136</v>
      </c>
      <c r="D1970" s="716">
        <v>3</v>
      </c>
      <c r="E1970" s="608"/>
      <c r="F1970" s="723">
        <f>(D1970*E1970)</f>
        <v>0</v>
      </c>
    </row>
    <row r="1971" spans="1:6">
      <c r="A1971" s="757"/>
      <c r="B1971" s="785"/>
      <c r="C1971" s="695"/>
      <c r="D1971" s="716"/>
      <c r="E1971" s="608"/>
      <c r="F1971" s="723"/>
    </row>
    <row r="1972" spans="1:6">
      <c r="A1972" s="757"/>
      <c r="B1972" s="785"/>
      <c r="C1972" s="695"/>
      <c r="D1972" s="716"/>
      <c r="E1972" s="608"/>
      <c r="F1972" s="723"/>
    </row>
    <row r="1973" spans="1:6" s="69" customFormat="1">
      <c r="A1973" s="53" t="s">
        <v>938</v>
      </c>
      <c r="B1973" s="46" t="s">
        <v>975</v>
      </c>
      <c r="C1973" s="1238"/>
      <c r="D1973" s="1239" t="s">
        <v>194</v>
      </c>
      <c r="E1973" s="707"/>
      <c r="F1973" s="710">
        <f>SUM(F1786:F1970)</f>
        <v>0</v>
      </c>
    </row>
    <row r="1974" spans="1:6">
      <c r="A1974" s="757"/>
      <c r="B1974" s="785"/>
      <c r="C1974" s="695"/>
      <c r="D1974" s="716"/>
      <c r="E1974" s="608"/>
      <c r="F1974" s="723"/>
    </row>
    <row r="1975" spans="1:6" s="69" customFormat="1">
      <c r="A1975" s="53">
        <v>11</v>
      </c>
      <c r="B1975" s="46" t="s">
        <v>976</v>
      </c>
      <c r="C1975" s="1238"/>
      <c r="D1975" s="1239" t="s">
        <v>194</v>
      </c>
      <c r="E1975" s="707"/>
      <c r="F1975" s="710">
        <f>SUM(F1973,F1761,F1703)</f>
        <v>0</v>
      </c>
    </row>
    <row r="1976" spans="1:6">
      <c r="A1976" s="757"/>
      <c r="B1976" s="785"/>
      <c r="C1976" s="695"/>
      <c r="D1976" s="716"/>
      <c r="E1976" s="608"/>
      <c r="F1976" s="723"/>
    </row>
    <row r="1977" spans="1:6">
      <c r="A1977" s="757"/>
      <c r="B1977" s="785"/>
      <c r="C1977" s="695"/>
      <c r="D1977" s="716"/>
      <c r="E1977" s="608"/>
      <c r="F1977" s="723"/>
    </row>
    <row r="1978" spans="1:6" s="69" customFormat="1">
      <c r="A1978" s="32">
        <v>12</v>
      </c>
      <c r="B1978" s="3" t="s">
        <v>102</v>
      </c>
      <c r="C1978" s="1240"/>
      <c r="D1978" s="1241"/>
      <c r="E1978" s="73"/>
      <c r="F1978" s="85"/>
    </row>
    <row r="1979" spans="1:6" s="69" customFormat="1">
      <c r="A1979" s="32"/>
      <c r="B1979" s="3"/>
      <c r="C1979" s="1240"/>
      <c r="D1979" s="1241"/>
      <c r="E1979" s="73"/>
      <c r="F1979" s="85"/>
    </row>
    <row r="1980" spans="1:6" ht="38.25">
      <c r="A1980" s="757"/>
      <c r="B1980" s="8" t="s">
        <v>4386</v>
      </c>
      <c r="C1980" s="695"/>
      <c r="D1980" s="716"/>
      <c r="E1980" s="608"/>
      <c r="F1980" s="723"/>
    </row>
    <row r="1981" spans="1:6">
      <c r="A1981" s="757"/>
      <c r="B1981" s="8"/>
      <c r="C1981" s="695"/>
      <c r="D1981" s="716"/>
      <c r="E1981" s="608"/>
      <c r="F1981" s="723"/>
    </row>
    <row r="1982" spans="1:6">
      <c r="A1982" s="107" t="s">
        <v>19</v>
      </c>
      <c r="B1982" s="105" t="s">
        <v>977</v>
      </c>
      <c r="C1982" s="695"/>
      <c r="D1982" s="716"/>
      <c r="E1982" s="608"/>
      <c r="F1982" s="723"/>
    </row>
    <row r="1983" spans="1:6">
      <c r="A1983" s="757"/>
      <c r="B1983" s="785"/>
      <c r="C1983" s="695"/>
      <c r="D1983" s="716"/>
      <c r="E1983" s="608"/>
      <c r="F1983" s="723"/>
    </row>
    <row r="1984" spans="1:6" ht="38.25">
      <c r="A1984" s="757"/>
      <c r="B1984" s="108" t="s">
        <v>978</v>
      </c>
      <c r="C1984" s="695"/>
      <c r="D1984" s="716"/>
      <c r="E1984" s="608"/>
      <c r="F1984" s="723"/>
    </row>
    <row r="1985" spans="1:6" ht="114.75">
      <c r="A1985" s="757"/>
      <c r="B1985" s="108" t="s">
        <v>979</v>
      </c>
      <c r="C1985" s="695"/>
      <c r="D1985" s="716"/>
      <c r="E1985" s="608"/>
      <c r="F1985" s="723"/>
    </row>
    <row r="1986" spans="1:6">
      <c r="A1986" s="757"/>
      <c r="B1986" s="21" t="s">
        <v>3133</v>
      </c>
      <c r="C1986" s="695"/>
      <c r="D1986" s="716"/>
      <c r="E1986" s="608"/>
      <c r="F1986" s="723"/>
    </row>
    <row r="1987" spans="1:6">
      <c r="A1987" s="757"/>
      <c r="B1987" s="785"/>
      <c r="C1987" s="695"/>
      <c r="D1987" s="716"/>
      <c r="E1987" s="608"/>
      <c r="F1987" s="723"/>
    </row>
    <row r="1988" spans="1:6" ht="14.25">
      <c r="A1988" s="757" t="s">
        <v>1466</v>
      </c>
      <c r="B1988" s="105" t="s">
        <v>839</v>
      </c>
      <c r="C1988" s="728"/>
      <c r="D1988" s="1236"/>
      <c r="E1988" s="729"/>
      <c r="F1988" s="730"/>
    </row>
    <row r="1989" spans="1:6" ht="38.25">
      <c r="A1989" s="757"/>
      <c r="B1989" s="778" t="s">
        <v>980</v>
      </c>
      <c r="C1989" s="728"/>
      <c r="D1989" s="1236"/>
      <c r="E1989" s="729"/>
      <c r="F1989" s="730"/>
    </row>
    <row r="1990" spans="1:6" ht="127.5">
      <c r="A1990" s="757"/>
      <c r="B1990" s="778" t="s">
        <v>3134</v>
      </c>
      <c r="C1990" s="728"/>
      <c r="D1990" s="1236"/>
      <c r="E1990" s="729"/>
      <c r="F1990" s="730"/>
    </row>
    <row r="1991" spans="1:6" ht="14.25">
      <c r="A1991" s="757"/>
      <c r="B1991" s="778" t="s">
        <v>982</v>
      </c>
      <c r="C1991" s="728"/>
      <c r="D1991" s="1236"/>
      <c r="E1991" s="729"/>
      <c r="F1991" s="730"/>
    </row>
    <row r="1992" spans="1:6" ht="14.25">
      <c r="A1992" s="757"/>
      <c r="B1992" s="23" t="s">
        <v>4209</v>
      </c>
      <c r="C1992" s="728"/>
      <c r="D1992" s="1236"/>
      <c r="E1992" s="729"/>
      <c r="F1992" s="730"/>
    </row>
    <row r="1993" spans="1:6">
      <c r="A1993" s="757"/>
      <c r="B1993" s="785" t="s">
        <v>3503</v>
      </c>
      <c r="C1993" s="695" t="s">
        <v>136</v>
      </c>
      <c r="D1993" s="716">
        <v>4</v>
      </c>
      <c r="E1993" s="608"/>
      <c r="F1993" s="723">
        <f>(D1993*E1993)</f>
        <v>0</v>
      </c>
    </row>
    <row r="1994" spans="1:6" ht="14.25">
      <c r="A1994" s="757"/>
      <c r="B1994" s="727"/>
      <c r="C1994" s="728"/>
      <c r="D1994" s="1236"/>
      <c r="E1994" s="729"/>
      <c r="F1994" s="730"/>
    </row>
    <row r="1995" spans="1:6" ht="14.25">
      <c r="A1995" s="757" t="s">
        <v>1467</v>
      </c>
      <c r="B1995" s="105" t="s">
        <v>845</v>
      </c>
      <c r="C1995" s="728"/>
      <c r="D1995" s="1236"/>
      <c r="E1995" s="729"/>
      <c r="F1995" s="730"/>
    </row>
    <row r="1996" spans="1:6" ht="38.25">
      <c r="A1996" s="757"/>
      <c r="B1996" s="778" t="s">
        <v>983</v>
      </c>
      <c r="C1996" s="728"/>
      <c r="D1996" s="1236"/>
      <c r="E1996" s="729"/>
      <c r="F1996" s="730"/>
    </row>
    <row r="1997" spans="1:6" ht="14.25">
      <c r="A1997" s="757"/>
      <c r="B1997" s="778" t="s">
        <v>982</v>
      </c>
      <c r="C1997" s="728"/>
      <c r="D1997" s="1236"/>
      <c r="E1997" s="729"/>
      <c r="F1997" s="730"/>
    </row>
    <row r="1998" spans="1:6" ht="25.5">
      <c r="A1998" s="757"/>
      <c r="B1998" s="23" t="s">
        <v>4210</v>
      </c>
      <c r="C1998" s="728"/>
      <c r="D1998" s="1236"/>
      <c r="E1998" s="729"/>
      <c r="F1998" s="730"/>
    </row>
    <row r="1999" spans="1:6">
      <c r="A1999" s="757"/>
      <c r="B1999" s="785" t="s">
        <v>3504</v>
      </c>
      <c r="C1999" s="695" t="s">
        <v>136</v>
      </c>
      <c r="D1999" s="716">
        <v>3</v>
      </c>
      <c r="E1999" s="608"/>
      <c r="F1999" s="723">
        <f>(D1999*E1999)</f>
        <v>0</v>
      </c>
    </row>
    <row r="2000" spans="1:6" ht="14.25">
      <c r="A2000" s="757"/>
      <c r="B2000" s="727"/>
      <c r="C2000" s="728"/>
      <c r="D2000" s="1236"/>
      <c r="E2000" s="729"/>
      <c r="F2000" s="730"/>
    </row>
    <row r="2001" spans="1:6" ht="14.25">
      <c r="A2001" s="757" t="s">
        <v>1468</v>
      </c>
      <c r="B2001" s="105" t="s">
        <v>847</v>
      </c>
      <c r="C2001" s="728"/>
      <c r="D2001" s="1236"/>
      <c r="E2001" s="729"/>
      <c r="F2001" s="730"/>
    </row>
    <row r="2002" spans="1:6" ht="38.25">
      <c r="A2002" s="757"/>
      <c r="B2002" s="726" t="s">
        <v>984</v>
      </c>
      <c r="C2002" s="728"/>
      <c r="D2002" s="1236"/>
      <c r="E2002" s="729"/>
      <c r="F2002" s="730"/>
    </row>
    <row r="2003" spans="1:6" ht="38.25">
      <c r="A2003" s="757"/>
      <c r="B2003" s="726" t="s">
        <v>985</v>
      </c>
      <c r="C2003" s="728"/>
      <c r="D2003" s="1236"/>
      <c r="E2003" s="729"/>
      <c r="F2003" s="730"/>
    </row>
    <row r="2004" spans="1:6" ht="14.25">
      <c r="A2004" s="757"/>
      <c r="B2004" s="778" t="s">
        <v>986</v>
      </c>
      <c r="C2004" s="728"/>
      <c r="D2004" s="1236"/>
      <c r="E2004" s="729"/>
      <c r="F2004" s="730"/>
    </row>
    <row r="2005" spans="1:6" ht="14.25">
      <c r="A2005" s="757"/>
      <c r="B2005" s="23" t="s">
        <v>4211</v>
      </c>
      <c r="C2005" s="728"/>
      <c r="D2005" s="1236"/>
      <c r="E2005" s="729"/>
      <c r="F2005" s="730"/>
    </row>
    <row r="2006" spans="1:6">
      <c r="A2006" s="757"/>
      <c r="B2006" s="785" t="s">
        <v>3505</v>
      </c>
      <c r="C2006" s="695" t="s">
        <v>136</v>
      </c>
      <c r="D2006" s="716">
        <v>3</v>
      </c>
      <c r="E2006" s="608"/>
      <c r="F2006" s="723">
        <f>(D2006*E2006)</f>
        <v>0</v>
      </c>
    </row>
    <row r="2007" spans="1:6" ht="14.25">
      <c r="A2007" s="757"/>
      <c r="B2007" s="727"/>
      <c r="C2007" s="728"/>
      <c r="D2007" s="1236"/>
      <c r="E2007" s="729"/>
      <c r="F2007" s="730"/>
    </row>
    <row r="2008" spans="1:6" ht="14.25">
      <c r="A2008" s="757" t="s">
        <v>1469</v>
      </c>
      <c r="B2008" s="105" t="s">
        <v>849</v>
      </c>
      <c r="C2008" s="728"/>
      <c r="D2008" s="1236"/>
      <c r="E2008" s="729"/>
      <c r="F2008" s="730"/>
    </row>
    <row r="2009" spans="1:6" ht="38.25">
      <c r="A2009" s="757"/>
      <c r="B2009" s="726" t="s">
        <v>987</v>
      </c>
      <c r="C2009" s="728"/>
      <c r="D2009" s="1236"/>
      <c r="E2009" s="729"/>
      <c r="F2009" s="730"/>
    </row>
    <row r="2010" spans="1:6" ht="38.25">
      <c r="A2010" s="757"/>
      <c r="B2010" s="726" t="s">
        <v>985</v>
      </c>
      <c r="C2010" s="728"/>
      <c r="D2010" s="1236"/>
      <c r="E2010" s="729"/>
      <c r="F2010" s="730"/>
    </row>
    <row r="2011" spans="1:6" ht="14.25">
      <c r="A2011" s="757"/>
      <c r="B2011" s="778" t="s">
        <v>986</v>
      </c>
      <c r="C2011" s="728"/>
      <c r="D2011" s="1236"/>
      <c r="E2011" s="729"/>
      <c r="F2011" s="730"/>
    </row>
    <row r="2012" spans="1:6" ht="25.5">
      <c r="A2012" s="757"/>
      <c r="B2012" s="23" t="s">
        <v>4212</v>
      </c>
      <c r="C2012" s="728"/>
      <c r="D2012" s="1236"/>
      <c r="E2012" s="729"/>
      <c r="F2012" s="730"/>
    </row>
    <row r="2013" spans="1:6">
      <c r="A2013" s="757"/>
      <c r="B2013" s="785" t="s">
        <v>3506</v>
      </c>
      <c r="C2013" s="695" t="s">
        <v>136</v>
      </c>
      <c r="D2013" s="716">
        <v>1</v>
      </c>
      <c r="E2013" s="608"/>
      <c r="F2013" s="723">
        <f>(D2013*E2013)</f>
        <v>0</v>
      </c>
    </row>
    <row r="2014" spans="1:6" ht="14.25">
      <c r="A2014" s="757"/>
      <c r="B2014" s="727"/>
      <c r="C2014" s="728"/>
      <c r="D2014" s="1236"/>
      <c r="E2014" s="729"/>
      <c r="F2014" s="730"/>
    </row>
    <row r="2015" spans="1:6" ht="14.25">
      <c r="A2015" s="757" t="s">
        <v>1470</v>
      </c>
      <c r="B2015" s="105" t="s">
        <v>988</v>
      </c>
      <c r="C2015" s="728"/>
      <c r="D2015" s="1236"/>
      <c r="E2015" s="729"/>
      <c r="F2015" s="730"/>
    </row>
    <row r="2016" spans="1:6" ht="38.25">
      <c r="A2016" s="757"/>
      <c r="B2016" s="726" t="s">
        <v>989</v>
      </c>
      <c r="C2016" s="728"/>
      <c r="D2016" s="1236"/>
      <c r="E2016" s="729"/>
      <c r="F2016" s="730"/>
    </row>
    <row r="2017" spans="1:6" ht="31.5" customHeight="1">
      <c r="A2017" s="757"/>
      <c r="B2017" s="726" t="s">
        <v>985</v>
      </c>
      <c r="C2017" s="728"/>
      <c r="D2017" s="1236"/>
      <c r="E2017" s="729"/>
      <c r="F2017" s="730"/>
    </row>
    <row r="2018" spans="1:6" ht="17.25" customHeight="1">
      <c r="A2018" s="757"/>
      <c r="B2018" s="778" t="s">
        <v>990</v>
      </c>
      <c r="C2018" s="728"/>
      <c r="D2018" s="1236"/>
      <c r="E2018" s="729"/>
      <c r="F2018" s="730"/>
    </row>
    <row r="2019" spans="1:6" ht="16.5" customHeight="1">
      <c r="A2019" s="757"/>
      <c r="B2019" s="23" t="s">
        <v>4213</v>
      </c>
      <c r="C2019" s="728"/>
      <c r="D2019" s="1236"/>
      <c r="E2019" s="729"/>
      <c r="F2019" s="730"/>
    </row>
    <row r="2020" spans="1:6">
      <c r="A2020" s="757"/>
      <c r="B2020" s="785" t="s">
        <v>3557</v>
      </c>
      <c r="C2020" s="695" t="s">
        <v>136</v>
      </c>
      <c r="D2020" s="716">
        <v>1</v>
      </c>
      <c r="E2020" s="608"/>
      <c r="F2020" s="723">
        <f>(D2020*E2020)</f>
        <v>0</v>
      </c>
    </row>
    <row r="2021" spans="1:6" ht="14.25">
      <c r="A2021" s="757"/>
      <c r="B2021" s="727"/>
      <c r="C2021" s="728"/>
      <c r="D2021" s="1236"/>
      <c r="E2021" s="729"/>
      <c r="F2021" s="730"/>
    </row>
    <row r="2022" spans="1:6" ht="14.25">
      <c r="A2022" s="757" t="s">
        <v>1471</v>
      </c>
      <c r="B2022" s="105" t="s">
        <v>991</v>
      </c>
      <c r="C2022" s="728"/>
      <c r="D2022" s="1236"/>
      <c r="E2022" s="729"/>
      <c r="F2022" s="730"/>
    </row>
    <row r="2023" spans="1:6" ht="38.25">
      <c r="A2023" s="757"/>
      <c r="B2023" s="726" t="s">
        <v>992</v>
      </c>
      <c r="C2023" s="728"/>
      <c r="D2023" s="1236"/>
      <c r="E2023" s="729"/>
      <c r="F2023" s="730"/>
    </row>
    <row r="2024" spans="1:6" ht="38.25">
      <c r="A2024" s="757"/>
      <c r="B2024" s="726" t="s">
        <v>985</v>
      </c>
      <c r="C2024" s="728"/>
      <c r="D2024" s="1236"/>
      <c r="E2024" s="729"/>
      <c r="F2024" s="730"/>
    </row>
    <row r="2025" spans="1:6" ht="25.5">
      <c r="A2025" s="757"/>
      <c r="B2025" s="778" t="s">
        <v>990</v>
      </c>
      <c r="C2025" s="728"/>
      <c r="D2025" s="1236"/>
      <c r="E2025" s="729"/>
      <c r="F2025" s="730"/>
    </row>
    <row r="2026" spans="1:6" ht="25.5">
      <c r="A2026" s="757"/>
      <c r="B2026" s="23" t="s">
        <v>4213</v>
      </c>
      <c r="C2026" s="728"/>
      <c r="D2026" s="1236"/>
      <c r="E2026" s="729"/>
      <c r="F2026" s="730"/>
    </row>
    <row r="2027" spans="1:6">
      <c r="A2027" s="757"/>
      <c r="B2027" s="785" t="s">
        <v>3558</v>
      </c>
      <c r="C2027" s="695" t="s">
        <v>136</v>
      </c>
      <c r="D2027" s="716">
        <v>1</v>
      </c>
      <c r="E2027" s="608"/>
      <c r="F2027" s="723">
        <f>(D2027*E2027)</f>
        <v>0</v>
      </c>
    </row>
    <row r="2028" spans="1:6" ht="14.25">
      <c r="A2028" s="757"/>
      <c r="B2028" s="727"/>
      <c r="C2028" s="728"/>
      <c r="D2028" s="1236"/>
      <c r="E2028" s="729"/>
      <c r="F2028" s="730"/>
    </row>
    <row r="2029" spans="1:6" ht="14.25">
      <c r="A2029" s="757" t="s">
        <v>1472</v>
      </c>
      <c r="B2029" s="105" t="s">
        <v>853</v>
      </c>
      <c r="C2029" s="728"/>
      <c r="D2029" s="1236"/>
      <c r="E2029" s="729"/>
      <c r="F2029" s="730"/>
    </row>
    <row r="2030" spans="1:6" ht="38.25">
      <c r="A2030" s="757"/>
      <c r="B2030" s="726" t="s">
        <v>993</v>
      </c>
      <c r="C2030" s="728"/>
      <c r="D2030" s="1236"/>
      <c r="E2030" s="729"/>
      <c r="F2030" s="730"/>
    </row>
    <row r="2031" spans="1:6" ht="38.25">
      <c r="A2031" s="757"/>
      <c r="B2031" s="726" t="s">
        <v>985</v>
      </c>
      <c r="C2031" s="728"/>
      <c r="D2031" s="1236"/>
      <c r="E2031" s="729"/>
      <c r="F2031" s="730"/>
    </row>
    <row r="2032" spans="1:6" ht="14.25">
      <c r="A2032" s="757"/>
      <c r="B2032" s="778" t="s">
        <v>982</v>
      </c>
      <c r="C2032" s="728"/>
      <c r="D2032" s="1236"/>
      <c r="E2032" s="729"/>
      <c r="F2032" s="730"/>
    </row>
    <row r="2033" spans="1:6" ht="14.25">
      <c r="A2033" s="757"/>
      <c r="B2033" s="23" t="s">
        <v>4211</v>
      </c>
      <c r="C2033" s="728"/>
      <c r="D2033" s="1236"/>
      <c r="E2033" s="729"/>
      <c r="F2033" s="730"/>
    </row>
    <row r="2034" spans="1:6">
      <c r="A2034" s="757"/>
      <c r="B2034" s="785" t="s">
        <v>3507</v>
      </c>
      <c r="C2034" s="695" t="s">
        <v>136</v>
      </c>
      <c r="D2034" s="716">
        <v>1</v>
      </c>
      <c r="E2034" s="608"/>
      <c r="F2034" s="723">
        <f>(D2034*E2034)</f>
        <v>0</v>
      </c>
    </row>
    <row r="2035" spans="1:6" ht="14.25">
      <c r="A2035" s="757"/>
      <c r="B2035" s="727"/>
      <c r="C2035" s="728"/>
      <c r="D2035" s="1236"/>
      <c r="E2035" s="729"/>
      <c r="F2035" s="730"/>
    </row>
    <row r="2036" spans="1:6" ht="14.25">
      <c r="A2036" s="757" t="s">
        <v>1473</v>
      </c>
      <c r="B2036" s="105" t="s">
        <v>857</v>
      </c>
      <c r="C2036" s="728"/>
      <c r="D2036" s="1236"/>
      <c r="E2036" s="729"/>
      <c r="F2036" s="730"/>
    </row>
    <row r="2037" spans="1:6" ht="38.25">
      <c r="A2037" s="757"/>
      <c r="B2037" s="778" t="s">
        <v>994</v>
      </c>
      <c r="C2037" s="728"/>
      <c r="D2037" s="1236"/>
      <c r="E2037" s="729"/>
      <c r="F2037" s="730"/>
    </row>
    <row r="2038" spans="1:6" ht="127.5">
      <c r="A2038" s="757"/>
      <c r="B2038" s="778" t="s">
        <v>981</v>
      </c>
      <c r="C2038" s="728"/>
      <c r="D2038" s="1236"/>
      <c r="E2038" s="729"/>
      <c r="F2038" s="730"/>
    </row>
    <row r="2039" spans="1:6" ht="14.25">
      <c r="A2039" s="757"/>
      <c r="B2039" s="778" t="s">
        <v>982</v>
      </c>
      <c r="C2039" s="728"/>
      <c r="D2039" s="1236"/>
      <c r="E2039" s="729"/>
      <c r="F2039" s="730"/>
    </row>
    <row r="2040" spans="1:6" ht="14.25">
      <c r="A2040" s="757"/>
      <c r="B2040" s="23" t="s">
        <v>4209</v>
      </c>
      <c r="C2040" s="728"/>
      <c r="D2040" s="1236"/>
      <c r="E2040" s="729"/>
      <c r="F2040" s="730"/>
    </row>
    <row r="2041" spans="1:6">
      <c r="A2041" s="757"/>
      <c r="B2041" s="785" t="s">
        <v>3547</v>
      </c>
      <c r="C2041" s="695" t="s">
        <v>136</v>
      </c>
      <c r="D2041" s="716">
        <v>3</v>
      </c>
      <c r="E2041" s="608"/>
      <c r="F2041" s="723">
        <f>(D2041*E2041)</f>
        <v>0</v>
      </c>
    </row>
    <row r="2042" spans="1:6" ht="14.25">
      <c r="A2042" s="757"/>
      <c r="B2042" s="727"/>
      <c r="C2042" s="728"/>
      <c r="D2042" s="1236"/>
      <c r="E2042" s="729"/>
      <c r="F2042" s="730"/>
    </row>
    <row r="2043" spans="1:6" ht="14.25">
      <c r="A2043" s="757" t="s">
        <v>1474</v>
      </c>
      <c r="B2043" s="105" t="s">
        <v>995</v>
      </c>
      <c r="C2043" s="728"/>
      <c r="D2043" s="1236"/>
      <c r="E2043" s="729"/>
      <c r="F2043" s="730"/>
    </row>
    <row r="2044" spans="1:6" ht="38.25">
      <c r="A2044" s="757"/>
      <c r="B2044" s="778" t="s">
        <v>996</v>
      </c>
      <c r="C2044" s="728"/>
      <c r="D2044" s="1236"/>
      <c r="E2044" s="729"/>
      <c r="F2044" s="730"/>
    </row>
    <row r="2045" spans="1:6" ht="127.5">
      <c r="A2045" s="757"/>
      <c r="B2045" s="778" t="s">
        <v>981</v>
      </c>
      <c r="C2045" s="728"/>
      <c r="D2045" s="1236"/>
      <c r="E2045" s="729"/>
      <c r="F2045" s="730"/>
    </row>
    <row r="2046" spans="1:6" ht="14.25">
      <c r="A2046" s="757"/>
      <c r="B2046" s="778" t="s">
        <v>982</v>
      </c>
      <c r="C2046" s="728"/>
      <c r="D2046" s="1236"/>
      <c r="E2046" s="729"/>
      <c r="F2046" s="730"/>
    </row>
    <row r="2047" spans="1:6" ht="14.25">
      <c r="A2047" s="757"/>
      <c r="B2047" s="23" t="s">
        <v>4209</v>
      </c>
      <c r="C2047" s="728"/>
      <c r="D2047" s="1236"/>
      <c r="E2047" s="729"/>
      <c r="F2047" s="730"/>
    </row>
    <row r="2048" spans="1:6">
      <c r="A2048" s="757"/>
      <c r="B2048" s="785" t="s">
        <v>3559</v>
      </c>
      <c r="C2048" s="695" t="s">
        <v>136</v>
      </c>
      <c r="D2048" s="716">
        <v>1</v>
      </c>
      <c r="E2048" s="608"/>
      <c r="F2048" s="723">
        <f>(D2048*E2048)</f>
        <v>0</v>
      </c>
    </row>
    <row r="2049" spans="1:6" ht="14.25">
      <c r="A2049" s="757"/>
      <c r="B2049" s="727"/>
      <c r="C2049" s="728"/>
      <c r="D2049" s="1236"/>
      <c r="E2049" s="729"/>
      <c r="F2049" s="730"/>
    </row>
    <row r="2050" spans="1:6" ht="14.25">
      <c r="A2050" s="757" t="s">
        <v>1475</v>
      </c>
      <c r="B2050" s="105" t="s">
        <v>859</v>
      </c>
      <c r="C2050" s="728"/>
      <c r="D2050" s="1236"/>
      <c r="E2050" s="729"/>
      <c r="F2050" s="730"/>
    </row>
    <row r="2051" spans="1:6" ht="38.25">
      <c r="A2051" s="757"/>
      <c r="B2051" s="778" t="s">
        <v>997</v>
      </c>
      <c r="C2051" s="728"/>
      <c r="D2051" s="1236"/>
      <c r="E2051" s="729"/>
      <c r="F2051" s="730"/>
    </row>
    <row r="2052" spans="1:6" ht="127.5">
      <c r="A2052" s="757"/>
      <c r="B2052" s="778" t="s">
        <v>981</v>
      </c>
      <c r="C2052" s="728"/>
      <c r="D2052" s="1236"/>
      <c r="E2052" s="729"/>
      <c r="F2052" s="730"/>
    </row>
    <row r="2053" spans="1:6" ht="14.25">
      <c r="A2053" s="757"/>
      <c r="B2053" s="778" t="s">
        <v>982</v>
      </c>
      <c r="C2053" s="728"/>
      <c r="D2053" s="1236"/>
      <c r="E2053" s="729"/>
      <c r="F2053" s="730"/>
    </row>
    <row r="2054" spans="1:6" ht="14.25">
      <c r="A2054" s="757"/>
      <c r="B2054" s="23" t="s">
        <v>4209</v>
      </c>
      <c r="C2054" s="728"/>
      <c r="D2054" s="1236"/>
      <c r="E2054" s="729"/>
      <c r="F2054" s="730"/>
    </row>
    <row r="2055" spans="1:6">
      <c r="A2055" s="757"/>
      <c r="B2055" s="785" t="s">
        <v>3510</v>
      </c>
      <c r="C2055" s="695" t="s">
        <v>136</v>
      </c>
      <c r="D2055" s="716">
        <v>2</v>
      </c>
      <c r="E2055" s="608"/>
      <c r="F2055" s="723">
        <f>(D2055*E2055)</f>
        <v>0</v>
      </c>
    </row>
    <row r="2056" spans="1:6" ht="14.25">
      <c r="A2056" s="757"/>
      <c r="B2056" s="727"/>
      <c r="C2056" s="728"/>
      <c r="D2056" s="1236"/>
      <c r="E2056" s="729"/>
      <c r="F2056" s="730"/>
    </row>
    <row r="2057" spans="1:6" ht="14.25">
      <c r="A2057" s="757" t="s">
        <v>1476</v>
      </c>
      <c r="B2057" s="105" t="s">
        <v>861</v>
      </c>
      <c r="C2057" s="728"/>
      <c r="D2057" s="1236"/>
      <c r="E2057" s="729"/>
      <c r="F2057" s="730"/>
    </row>
    <row r="2058" spans="1:6" ht="38.25">
      <c r="A2058" s="757"/>
      <c r="B2058" s="778" t="s">
        <v>983</v>
      </c>
      <c r="C2058" s="728"/>
      <c r="D2058" s="1236"/>
      <c r="E2058" s="729"/>
      <c r="F2058" s="730"/>
    </row>
    <row r="2059" spans="1:6" ht="127.5">
      <c r="A2059" s="757"/>
      <c r="B2059" s="778" t="s">
        <v>981</v>
      </c>
      <c r="C2059" s="728"/>
      <c r="D2059" s="1236"/>
      <c r="E2059" s="729"/>
      <c r="F2059" s="730"/>
    </row>
    <row r="2060" spans="1:6" ht="14.25">
      <c r="A2060" s="757"/>
      <c r="B2060" s="778" t="s">
        <v>982</v>
      </c>
      <c r="C2060" s="728"/>
      <c r="D2060" s="1236"/>
      <c r="E2060" s="729"/>
      <c r="F2060" s="730"/>
    </row>
    <row r="2061" spans="1:6" ht="14.25">
      <c r="A2061" s="757"/>
      <c r="B2061" s="23" t="s">
        <v>4209</v>
      </c>
      <c r="C2061" s="728"/>
      <c r="D2061" s="1236"/>
      <c r="E2061" s="729"/>
      <c r="F2061" s="730"/>
    </row>
    <row r="2062" spans="1:6">
      <c r="A2062" s="757"/>
      <c r="B2062" s="785" t="s">
        <v>3511</v>
      </c>
      <c r="C2062" s="695" t="s">
        <v>136</v>
      </c>
      <c r="D2062" s="716">
        <v>1</v>
      </c>
      <c r="E2062" s="608"/>
      <c r="F2062" s="723">
        <f>(D2062*E2062)</f>
        <v>0</v>
      </c>
    </row>
    <row r="2063" spans="1:6" ht="14.25">
      <c r="A2063" s="757"/>
      <c r="B2063" s="727"/>
      <c r="C2063" s="728"/>
      <c r="D2063" s="1236"/>
      <c r="E2063" s="729"/>
      <c r="F2063" s="730"/>
    </row>
    <row r="2064" spans="1:6" ht="14.25">
      <c r="A2064" s="757" t="s">
        <v>1477</v>
      </c>
      <c r="B2064" s="105" t="s">
        <v>864</v>
      </c>
      <c r="C2064" s="728"/>
      <c r="D2064" s="1236"/>
      <c r="E2064" s="729"/>
      <c r="F2064" s="730"/>
    </row>
    <row r="2065" spans="1:6" ht="38.25">
      <c r="A2065" s="757"/>
      <c r="B2065" s="778" t="s">
        <v>983</v>
      </c>
      <c r="C2065" s="728"/>
      <c r="D2065" s="1236"/>
      <c r="E2065" s="729"/>
      <c r="F2065" s="730"/>
    </row>
    <row r="2066" spans="1:6" ht="127.5">
      <c r="A2066" s="757"/>
      <c r="B2066" s="778" t="s">
        <v>981</v>
      </c>
      <c r="C2066" s="728"/>
      <c r="D2066" s="1236"/>
      <c r="E2066" s="729"/>
      <c r="F2066" s="730"/>
    </row>
    <row r="2067" spans="1:6" ht="14.25">
      <c r="A2067" s="757"/>
      <c r="B2067" s="778" t="s">
        <v>982</v>
      </c>
      <c r="C2067" s="728"/>
      <c r="D2067" s="1236"/>
      <c r="E2067" s="729"/>
      <c r="F2067" s="730"/>
    </row>
    <row r="2068" spans="1:6" ht="25.5">
      <c r="A2068" s="757"/>
      <c r="B2068" s="23" t="s">
        <v>4210</v>
      </c>
      <c r="C2068" s="728"/>
      <c r="D2068" s="1236"/>
      <c r="E2068" s="729"/>
      <c r="F2068" s="730"/>
    </row>
    <row r="2069" spans="1:6">
      <c r="A2069" s="757"/>
      <c r="B2069" s="785" t="s">
        <v>3560</v>
      </c>
      <c r="C2069" s="695" t="s">
        <v>136</v>
      </c>
      <c r="D2069" s="716">
        <v>3</v>
      </c>
      <c r="E2069" s="608"/>
      <c r="F2069" s="723">
        <f>(D2069*E2069)</f>
        <v>0</v>
      </c>
    </row>
    <row r="2070" spans="1:6" ht="14.25">
      <c r="A2070" s="757"/>
      <c r="B2070" s="727"/>
      <c r="C2070" s="728"/>
      <c r="D2070" s="1236"/>
      <c r="E2070" s="729"/>
      <c r="F2070" s="730"/>
    </row>
    <row r="2071" spans="1:6" ht="14.25">
      <c r="A2071" s="757" t="s">
        <v>1478</v>
      </c>
      <c r="B2071" s="105" t="s">
        <v>867</v>
      </c>
      <c r="C2071" s="728"/>
      <c r="D2071" s="1236"/>
      <c r="E2071" s="729"/>
      <c r="F2071" s="730"/>
    </row>
    <row r="2072" spans="1:6" ht="25.5">
      <c r="A2072" s="757"/>
      <c r="B2072" s="778" t="s">
        <v>998</v>
      </c>
      <c r="C2072" s="728"/>
      <c r="D2072" s="1236"/>
      <c r="E2072" s="729"/>
      <c r="F2072" s="730"/>
    </row>
    <row r="2073" spans="1:6" ht="38.25">
      <c r="A2073" s="757"/>
      <c r="B2073" s="726" t="s">
        <v>985</v>
      </c>
      <c r="C2073" s="728"/>
      <c r="D2073" s="1236"/>
      <c r="E2073" s="729"/>
      <c r="F2073" s="730"/>
    </row>
    <row r="2074" spans="1:6" ht="25.5">
      <c r="A2074" s="757"/>
      <c r="B2074" s="778" t="s">
        <v>990</v>
      </c>
      <c r="C2074" s="728"/>
      <c r="D2074" s="1236"/>
      <c r="E2074" s="729"/>
      <c r="F2074" s="730"/>
    </row>
    <row r="2075" spans="1:6" ht="14.25">
      <c r="A2075" s="757"/>
      <c r="B2075" s="23" t="s">
        <v>4211</v>
      </c>
      <c r="C2075" s="728"/>
      <c r="D2075" s="1236"/>
      <c r="E2075" s="729"/>
      <c r="F2075" s="730"/>
    </row>
    <row r="2076" spans="1:6">
      <c r="A2076" s="757"/>
      <c r="B2076" s="785" t="s">
        <v>3548</v>
      </c>
      <c r="C2076" s="695" t="s">
        <v>136</v>
      </c>
      <c r="D2076" s="716">
        <v>1</v>
      </c>
      <c r="E2076" s="608"/>
      <c r="F2076" s="723">
        <f>(D2076*E2076)</f>
        <v>0</v>
      </c>
    </row>
    <row r="2077" spans="1:6" ht="14.25">
      <c r="A2077" s="757"/>
      <c r="B2077" s="727"/>
      <c r="C2077" s="728"/>
      <c r="D2077" s="1236"/>
      <c r="E2077" s="729"/>
      <c r="F2077" s="730"/>
    </row>
    <row r="2078" spans="1:6" ht="14.25">
      <c r="A2078" s="757" t="s">
        <v>1479</v>
      </c>
      <c r="B2078" s="105" t="s">
        <v>999</v>
      </c>
      <c r="C2078" s="728"/>
      <c r="D2078" s="1236"/>
      <c r="E2078" s="729"/>
      <c r="F2078" s="730"/>
    </row>
    <row r="2079" spans="1:6" ht="38.25">
      <c r="A2079" s="757"/>
      <c r="B2079" s="778" t="s">
        <v>1000</v>
      </c>
      <c r="C2079" s="728"/>
      <c r="D2079" s="1236"/>
      <c r="E2079" s="729"/>
      <c r="F2079" s="730"/>
    </row>
    <row r="2080" spans="1:6" ht="38.25">
      <c r="A2080" s="757"/>
      <c r="B2080" s="726" t="s">
        <v>985</v>
      </c>
      <c r="C2080" s="728"/>
      <c r="D2080" s="1236"/>
      <c r="E2080" s="729"/>
      <c r="F2080" s="730"/>
    </row>
    <row r="2081" spans="1:6" ht="25.5">
      <c r="A2081" s="757"/>
      <c r="B2081" s="778" t="s">
        <v>990</v>
      </c>
      <c r="C2081" s="728"/>
      <c r="D2081" s="1236"/>
      <c r="E2081" s="729"/>
      <c r="F2081" s="730"/>
    </row>
    <row r="2082" spans="1:6" ht="14.25">
      <c r="A2082" s="757"/>
      <c r="B2082" s="23" t="s">
        <v>1001</v>
      </c>
      <c r="C2082" s="728"/>
      <c r="D2082" s="1236"/>
      <c r="E2082" s="729"/>
      <c r="F2082" s="730"/>
    </row>
    <row r="2083" spans="1:6">
      <c r="A2083" s="757"/>
      <c r="B2083" s="785" t="s">
        <v>3561</v>
      </c>
      <c r="C2083" s="695" t="s">
        <v>136</v>
      </c>
      <c r="D2083" s="716">
        <v>1</v>
      </c>
      <c r="E2083" s="608"/>
      <c r="F2083" s="723">
        <f>(D2083*E2083)</f>
        <v>0</v>
      </c>
    </row>
    <row r="2084" spans="1:6" ht="14.25">
      <c r="A2084" s="757"/>
      <c r="B2084" s="727"/>
      <c r="C2084" s="728"/>
      <c r="D2084" s="1236"/>
      <c r="E2084" s="729"/>
      <c r="F2084" s="730"/>
    </row>
    <row r="2085" spans="1:6" ht="14.25">
      <c r="A2085" s="757" t="s">
        <v>1480</v>
      </c>
      <c r="B2085" s="105" t="s">
        <v>869</v>
      </c>
      <c r="C2085" s="728"/>
      <c r="D2085" s="1236"/>
      <c r="E2085" s="729"/>
      <c r="F2085" s="730"/>
    </row>
    <row r="2086" spans="1:6" ht="38.25">
      <c r="A2086" s="757"/>
      <c r="B2086" s="778" t="s">
        <v>1002</v>
      </c>
      <c r="C2086" s="728"/>
      <c r="D2086" s="1236"/>
      <c r="E2086" s="729"/>
      <c r="F2086" s="730"/>
    </row>
    <row r="2087" spans="1:6" ht="38.25">
      <c r="A2087" s="757"/>
      <c r="B2087" s="726" t="s">
        <v>985</v>
      </c>
      <c r="C2087" s="728"/>
      <c r="D2087" s="1236"/>
      <c r="E2087" s="729"/>
      <c r="F2087" s="730"/>
    </row>
    <row r="2088" spans="1:6" ht="25.5">
      <c r="A2088" s="757"/>
      <c r="B2088" s="778" t="s">
        <v>990</v>
      </c>
      <c r="C2088" s="728"/>
      <c r="D2088" s="1236"/>
      <c r="E2088" s="729"/>
      <c r="F2088" s="730"/>
    </row>
    <row r="2089" spans="1:6" ht="14.25">
      <c r="A2089" s="757"/>
      <c r="B2089" s="23" t="s">
        <v>1001</v>
      </c>
      <c r="C2089" s="728"/>
      <c r="D2089" s="1236"/>
      <c r="E2089" s="729"/>
      <c r="F2089" s="730"/>
    </row>
    <row r="2090" spans="1:6">
      <c r="A2090" s="757"/>
      <c r="B2090" s="785" t="s">
        <v>3550</v>
      </c>
      <c r="C2090" s="695" t="s">
        <v>136</v>
      </c>
      <c r="D2090" s="716">
        <v>1</v>
      </c>
      <c r="E2090" s="608"/>
      <c r="F2090" s="723">
        <f>(D2090*E2090)</f>
        <v>0</v>
      </c>
    </row>
    <row r="2091" spans="1:6" ht="14.25">
      <c r="A2091" s="757"/>
      <c r="B2091" s="727"/>
      <c r="C2091" s="728"/>
      <c r="D2091" s="1236"/>
      <c r="E2091" s="729"/>
      <c r="F2091" s="730"/>
    </row>
    <row r="2092" spans="1:6" ht="14.25">
      <c r="A2092" s="757" t="s">
        <v>1481</v>
      </c>
      <c r="B2092" s="105" t="s">
        <v>1003</v>
      </c>
      <c r="C2092" s="728"/>
      <c r="D2092" s="1236"/>
      <c r="E2092" s="729"/>
      <c r="F2092" s="730"/>
    </row>
    <row r="2093" spans="1:6" ht="38.25">
      <c r="A2093" s="757"/>
      <c r="B2093" s="778" t="s">
        <v>1004</v>
      </c>
      <c r="C2093" s="728"/>
      <c r="D2093" s="1236"/>
      <c r="E2093" s="729"/>
      <c r="F2093" s="730"/>
    </row>
    <row r="2094" spans="1:6" ht="38.25">
      <c r="A2094" s="757"/>
      <c r="B2094" s="726" t="s">
        <v>985</v>
      </c>
      <c r="C2094" s="728"/>
      <c r="D2094" s="1236"/>
      <c r="E2094" s="729"/>
      <c r="F2094" s="730"/>
    </row>
    <row r="2095" spans="1:6" ht="25.5">
      <c r="A2095" s="757"/>
      <c r="B2095" s="778" t="s">
        <v>990</v>
      </c>
      <c r="C2095" s="728"/>
      <c r="D2095" s="1236"/>
      <c r="E2095" s="729"/>
      <c r="F2095" s="730"/>
    </row>
    <row r="2096" spans="1:6" ht="14.25">
      <c r="A2096" s="757"/>
      <c r="B2096" s="23" t="s">
        <v>1001</v>
      </c>
      <c r="C2096" s="728"/>
      <c r="D2096" s="1236"/>
      <c r="E2096" s="729"/>
      <c r="F2096" s="730"/>
    </row>
    <row r="2097" spans="1:6">
      <c r="A2097" s="757"/>
      <c r="B2097" s="785" t="s">
        <v>3562</v>
      </c>
      <c r="C2097" s="695" t="s">
        <v>136</v>
      </c>
      <c r="D2097" s="716">
        <v>2</v>
      </c>
      <c r="E2097" s="608"/>
      <c r="F2097" s="723">
        <f>(D2097*E2097)</f>
        <v>0</v>
      </c>
    </row>
    <row r="2098" spans="1:6" ht="14.25">
      <c r="A2098" s="757"/>
      <c r="B2098" s="727"/>
      <c r="C2098" s="728"/>
      <c r="D2098" s="1236"/>
      <c r="E2098" s="729"/>
      <c r="F2098" s="730"/>
    </row>
    <row r="2099" spans="1:6" ht="14.25">
      <c r="A2099" s="757" t="s">
        <v>1482</v>
      </c>
      <c r="B2099" s="105" t="s">
        <v>871</v>
      </c>
      <c r="C2099" s="728"/>
      <c r="D2099" s="1236"/>
      <c r="E2099" s="729"/>
      <c r="F2099" s="730"/>
    </row>
    <row r="2100" spans="1:6" ht="38.25">
      <c r="A2100" s="757"/>
      <c r="B2100" s="778" t="s">
        <v>1005</v>
      </c>
      <c r="C2100" s="728"/>
      <c r="D2100" s="1236"/>
      <c r="E2100" s="729"/>
      <c r="F2100" s="730"/>
    </row>
    <row r="2101" spans="1:6" ht="38.25">
      <c r="A2101" s="757"/>
      <c r="B2101" s="726" t="s">
        <v>985</v>
      </c>
      <c r="C2101" s="728"/>
      <c r="D2101" s="1236"/>
      <c r="E2101" s="729"/>
      <c r="F2101" s="730"/>
    </row>
    <row r="2102" spans="1:6" ht="25.5">
      <c r="A2102" s="757"/>
      <c r="B2102" s="778" t="s">
        <v>990</v>
      </c>
      <c r="C2102" s="728"/>
      <c r="D2102" s="1236"/>
      <c r="E2102" s="729"/>
      <c r="F2102" s="730"/>
    </row>
    <row r="2103" spans="1:6" ht="14.25">
      <c r="A2103" s="757"/>
      <c r="B2103" s="23" t="s">
        <v>1001</v>
      </c>
      <c r="C2103" s="728"/>
      <c r="D2103" s="1236"/>
      <c r="E2103" s="729"/>
      <c r="F2103" s="730"/>
    </row>
    <row r="2104" spans="1:6">
      <c r="A2104" s="757"/>
      <c r="B2104" s="785" t="s">
        <v>3515</v>
      </c>
      <c r="C2104" s="695" t="s">
        <v>136</v>
      </c>
      <c r="D2104" s="716">
        <v>1</v>
      </c>
      <c r="E2104" s="608"/>
      <c r="F2104" s="723">
        <f>(D2104*E2104)</f>
        <v>0</v>
      </c>
    </row>
    <row r="2105" spans="1:6" ht="14.25">
      <c r="A2105" s="757"/>
      <c r="B2105" s="727"/>
      <c r="C2105" s="728"/>
      <c r="D2105" s="1236"/>
      <c r="E2105" s="729"/>
      <c r="F2105" s="730"/>
    </row>
    <row r="2106" spans="1:6" ht="14.25">
      <c r="A2106" s="757" t="s">
        <v>1483</v>
      </c>
      <c r="B2106" s="105" t="s">
        <v>875</v>
      </c>
      <c r="C2106" s="728"/>
      <c r="D2106" s="1236"/>
      <c r="E2106" s="729"/>
      <c r="F2106" s="730"/>
    </row>
    <row r="2107" spans="1:6" ht="38.25">
      <c r="A2107" s="757"/>
      <c r="B2107" s="778" t="s">
        <v>1006</v>
      </c>
      <c r="C2107" s="728"/>
      <c r="D2107" s="1236"/>
      <c r="E2107" s="729"/>
      <c r="F2107" s="730"/>
    </row>
    <row r="2108" spans="1:6" ht="38.25">
      <c r="A2108" s="757"/>
      <c r="B2108" s="726" t="s">
        <v>985</v>
      </c>
      <c r="C2108" s="728"/>
      <c r="D2108" s="1236"/>
      <c r="E2108" s="729"/>
      <c r="F2108" s="730"/>
    </row>
    <row r="2109" spans="1:6" ht="25.5">
      <c r="A2109" s="757"/>
      <c r="B2109" s="778" t="s">
        <v>990</v>
      </c>
      <c r="C2109" s="728"/>
      <c r="D2109" s="1236"/>
      <c r="E2109" s="729"/>
      <c r="F2109" s="730"/>
    </row>
    <row r="2110" spans="1:6" ht="14.25">
      <c r="A2110" s="757"/>
      <c r="B2110" s="23" t="s">
        <v>1001</v>
      </c>
      <c r="C2110" s="728"/>
      <c r="D2110" s="1236"/>
      <c r="E2110" s="729"/>
      <c r="F2110" s="730"/>
    </row>
    <row r="2111" spans="1:6">
      <c r="A2111" s="757"/>
      <c r="B2111" s="785" t="s">
        <v>3551</v>
      </c>
      <c r="C2111" s="695" t="s">
        <v>136</v>
      </c>
      <c r="D2111" s="716">
        <v>1</v>
      </c>
      <c r="E2111" s="608"/>
      <c r="F2111" s="723">
        <f>(D2111*E2111)</f>
        <v>0</v>
      </c>
    </row>
    <row r="2112" spans="1:6">
      <c r="A2112" s="757"/>
      <c r="B2112" s="785"/>
      <c r="C2112" s="695"/>
      <c r="D2112" s="716"/>
      <c r="E2112" s="608"/>
      <c r="F2112" s="723"/>
    </row>
    <row r="2113" spans="1:6" ht="14.25">
      <c r="A2113" s="757" t="s">
        <v>1484</v>
      </c>
      <c r="B2113" s="105" t="s">
        <v>877</v>
      </c>
      <c r="C2113" s="728"/>
      <c r="D2113" s="1236"/>
      <c r="E2113" s="729"/>
      <c r="F2113" s="730"/>
    </row>
    <row r="2114" spans="1:6" ht="38.25">
      <c r="A2114" s="757"/>
      <c r="B2114" s="778" t="s">
        <v>1007</v>
      </c>
      <c r="C2114" s="728"/>
      <c r="D2114" s="1236"/>
      <c r="E2114" s="729"/>
      <c r="F2114" s="730"/>
    </row>
    <row r="2115" spans="1:6" ht="38.25">
      <c r="A2115" s="757"/>
      <c r="B2115" s="726" t="s">
        <v>985</v>
      </c>
      <c r="C2115" s="728"/>
      <c r="D2115" s="1236"/>
      <c r="E2115" s="729"/>
      <c r="F2115" s="730"/>
    </row>
    <row r="2116" spans="1:6" ht="25.5">
      <c r="A2116" s="757"/>
      <c r="B2116" s="778" t="s">
        <v>990</v>
      </c>
      <c r="C2116" s="728"/>
      <c r="D2116" s="1236"/>
      <c r="E2116" s="729"/>
      <c r="F2116" s="730"/>
    </row>
    <row r="2117" spans="1:6" ht="14.25">
      <c r="A2117" s="757"/>
      <c r="B2117" s="23" t="s">
        <v>1001</v>
      </c>
      <c r="C2117" s="728"/>
      <c r="D2117" s="1236"/>
      <c r="E2117" s="729"/>
      <c r="F2117" s="730"/>
    </row>
    <row r="2118" spans="1:6">
      <c r="A2118" s="757"/>
      <c r="B2118" s="785" t="s">
        <v>3517</v>
      </c>
      <c r="C2118" s="695" t="s">
        <v>136</v>
      </c>
      <c r="D2118" s="716">
        <v>1</v>
      </c>
      <c r="E2118" s="608"/>
      <c r="F2118" s="723">
        <f>(D2118*E2118)</f>
        <v>0</v>
      </c>
    </row>
    <row r="2119" spans="1:6" ht="14.25">
      <c r="A2119" s="757"/>
      <c r="B2119" s="727"/>
      <c r="C2119" s="728"/>
      <c r="D2119" s="1236"/>
      <c r="E2119" s="729"/>
      <c r="F2119" s="730"/>
    </row>
    <row r="2120" spans="1:6" ht="14.25">
      <c r="A2120" s="757" t="s">
        <v>1485</v>
      </c>
      <c r="B2120" s="105" t="s">
        <v>879</v>
      </c>
      <c r="C2120" s="728"/>
      <c r="D2120" s="1236"/>
      <c r="E2120" s="729"/>
      <c r="F2120" s="730"/>
    </row>
    <row r="2121" spans="1:6" ht="38.25">
      <c r="A2121" s="757"/>
      <c r="B2121" s="759" t="s">
        <v>4021</v>
      </c>
      <c r="C2121" s="728"/>
      <c r="D2121" s="1236"/>
      <c r="E2121" s="729"/>
      <c r="F2121" s="730"/>
    </row>
    <row r="2122" spans="1:6" ht="38.25">
      <c r="A2122" s="757"/>
      <c r="B2122" s="726" t="s">
        <v>985</v>
      </c>
      <c r="C2122" s="728"/>
      <c r="D2122" s="1236"/>
      <c r="E2122" s="729"/>
      <c r="F2122" s="730"/>
    </row>
    <row r="2123" spans="1:6" ht="25.5">
      <c r="A2123" s="757"/>
      <c r="B2123" s="778" t="s">
        <v>990</v>
      </c>
      <c r="C2123" s="728"/>
      <c r="D2123" s="1236"/>
      <c r="E2123" s="729"/>
      <c r="F2123" s="730"/>
    </row>
    <row r="2124" spans="1:6" ht="14.25">
      <c r="A2124" s="757"/>
      <c r="B2124" s="23" t="s">
        <v>1001</v>
      </c>
      <c r="C2124" s="728"/>
      <c r="D2124" s="1236"/>
      <c r="E2124" s="729"/>
      <c r="F2124" s="730"/>
    </row>
    <row r="2125" spans="1:6">
      <c r="A2125" s="757"/>
      <c r="B2125" s="785" t="s">
        <v>3563</v>
      </c>
      <c r="C2125" s="695" t="s">
        <v>136</v>
      </c>
      <c r="D2125" s="716">
        <v>1</v>
      </c>
      <c r="E2125" s="608"/>
      <c r="F2125" s="723">
        <f>(D2125*E2125)</f>
        <v>0</v>
      </c>
    </row>
    <row r="2126" spans="1:6">
      <c r="A2126" s="757"/>
      <c r="B2126" s="785"/>
      <c r="C2126" s="695"/>
      <c r="D2126" s="716"/>
      <c r="E2126" s="608"/>
      <c r="F2126" s="723"/>
    </row>
    <row r="2127" spans="1:6" ht="14.25">
      <c r="A2127" s="757" t="s">
        <v>1486</v>
      </c>
      <c r="B2127" s="105" t="s">
        <v>881</v>
      </c>
      <c r="C2127" s="728"/>
      <c r="D2127" s="1236"/>
      <c r="E2127" s="729"/>
      <c r="F2127" s="730"/>
    </row>
    <row r="2128" spans="1:6" ht="38.25">
      <c r="A2128" s="757"/>
      <c r="B2128" s="759" t="s">
        <v>4022</v>
      </c>
      <c r="C2128" s="728"/>
      <c r="D2128" s="1236"/>
      <c r="E2128" s="729"/>
      <c r="F2128" s="730"/>
    </row>
    <row r="2129" spans="1:6" ht="38.25">
      <c r="A2129" s="757"/>
      <c r="B2129" s="726" t="s">
        <v>985</v>
      </c>
      <c r="C2129" s="728"/>
      <c r="D2129" s="1236"/>
      <c r="E2129" s="729"/>
      <c r="F2129" s="730"/>
    </row>
    <row r="2130" spans="1:6" ht="25.5">
      <c r="A2130" s="757"/>
      <c r="B2130" s="778" t="s">
        <v>990</v>
      </c>
      <c r="C2130" s="728"/>
      <c r="D2130" s="1236"/>
      <c r="E2130" s="729"/>
      <c r="F2130" s="730"/>
    </row>
    <row r="2131" spans="1:6" ht="14.25">
      <c r="A2131" s="757"/>
      <c r="B2131" s="23" t="s">
        <v>1001</v>
      </c>
      <c r="C2131" s="728"/>
      <c r="D2131" s="1236"/>
      <c r="E2131" s="729"/>
      <c r="F2131" s="730"/>
    </row>
    <row r="2132" spans="1:6">
      <c r="A2132" s="757"/>
      <c r="B2132" s="785" t="s">
        <v>3552</v>
      </c>
      <c r="C2132" s="695" t="s">
        <v>136</v>
      </c>
      <c r="D2132" s="716">
        <v>1</v>
      </c>
      <c r="E2132" s="608"/>
      <c r="F2132" s="723">
        <f>(D2132*E2132)</f>
        <v>0</v>
      </c>
    </row>
    <row r="2133" spans="1:6">
      <c r="A2133" s="757"/>
      <c r="B2133" s="785"/>
      <c r="C2133" s="695"/>
      <c r="D2133" s="716"/>
      <c r="E2133" s="608"/>
      <c r="F2133" s="723"/>
    </row>
    <row r="2134" spans="1:6" ht="63.75">
      <c r="A2134" s="757" t="s">
        <v>1487</v>
      </c>
      <c r="B2134" s="100" t="s">
        <v>4397</v>
      </c>
      <c r="C2134" s="695"/>
      <c r="D2134" s="716"/>
      <c r="E2134" s="608"/>
      <c r="F2134" s="723"/>
    </row>
    <row r="2135" spans="1:6" ht="25.5">
      <c r="A2135" s="757"/>
      <c r="B2135" s="785" t="s">
        <v>1008</v>
      </c>
      <c r="C2135" s="695"/>
      <c r="D2135" s="716"/>
      <c r="E2135" s="608"/>
      <c r="F2135" s="723"/>
    </row>
    <row r="2136" spans="1:6" ht="25.5">
      <c r="A2136" s="757"/>
      <c r="B2136" s="787" t="s">
        <v>1009</v>
      </c>
      <c r="C2136" s="695"/>
      <c r="D2136" s="716"/>
      <c r="E2136" s="608"/>
      <c r="F2136" s="723"/>
    </row>
    <row r="2137" spans="1:6" ht="25.5">
      <c r="A2137" s="757"/>
      <c r="B2137" s="785" t="s">
        <v>1010</v>
      </c>
      <c r="C2137" s="695"/>
      <c r="D2137" s="716"/>
      <c r="E2137" s="608"/>
      <c r="F2137" s="723"/>
    </row>
    <row r="2138" spans="1:6" ht="25.5">
      <c r="A2138" s="757"/>
      <c r="B2138" s="785" t="s">
        <v>1011</v>
      </c>
      <c r="C2138" s="695"/>
      <c r="D2138" s="716"/>
      <c r="E2138" s="608"/>
      <c r="F2138" s="723"/>
    </row>
    <row r="2139" spans="1:6" ht="51">
      <c r="A2139" s="757"/>
      <c r="B2139" s="787" t="s">
        <v>1012</v>
      </c>
      <c r="C2139" s="695"/>
      <c r="D2139" s="716"/>
      <c r="E2139" s="608"/>
      <c r="F2139" s="723"/>
    </row>
    <row r="2140" spans="1:6" ht="76.5">
      <c r="A2140" s="757"/>
      <c r="B2140" s="787" t="s">
        <v>1013</v>
      </c>
      <c r="C2140" s="695"/>
      <c r="D2140" s="716"/>
      <c r="E2140" s="608"/>
      <c r="F2140" s="723"/>
    </row>
    <row r="2141" spans="1:6" ht="25.5">
      <c r="A2141" s="757"/>
      <c r="B2141" s="785" t="s">
        <v>1014</v>
      </c>
      <c r="C2141" s="695"/>
      <c r="D2141" s="716"/>
      <c r="E2141" s="608"/>
      <c r="F2141" s="723"/>
    </row>
    <row r="2142" spans="1:6">
      <c r="A2142" s="757"/>
      <c r="B2142" s="787" t="s">
        <v>1015</v>
      </c>
      <c r="C2142" s="695"/>
      <c r="D2142" s="716"/>
      <c r="E2142" s="608"/>
      <c r="F2142" s="723"/>
    </row>
    <row r="2143" spans="1:6" ht="38.25">
      <c r="A2143" s="757"/>
      <c r="B2143" s="787" t="s">
        <v>1016</v>
      </c>
      <c r="C2143" s="695"/>
      <c r="D2143" s="716"/>
      <c r="E2143" s="608"/>
      <c r="F2143" s="723"/>
    </row>
    <row r="2144" spans="1:6" ht="25.5">
      <c r="A2144" s="757"/>
      <c r="B2144" s="787" t="s">
        <v>1017</v>
      </c>
      <c r="C2144" s="695"/>
      <c r="D2144" s="716"/>
      <c r="E2144" s="608"/>
      <c r="F2144" s="723"/>
    </row>
    <row r="2145" spans="1:6" ht="25.5">
      <c r="A2145" s="757"/>
      <c r="B2145" s="785" t="s">
        <v>1018</v>
      </c>
      <c r="C2145" s="695"/>
      <c r="D2145" s="716"/>
      <c r="E2145" s="608"/>
      <c r="F2145" s="723"/>
    </row>
    <row r="2146" spans="1:6" ht="14.25">
      <c r="A2146" s="757"/>
      <c r="B2146" s="995" t="s">
        <v>1019</v>
      </c>
      <c r="C2146" s="728"/>
      <c r="D2146" s="1236"/>
      <c r="E2146" s="729"/>
      <c r="F2146" s="730"/>
    </row>
    <row r="2147" spans="1:6" ht="14.25">
      <c r="A2147" s="757"/>
      <c r="B2147" s="788" t="s">
        <v>1020</v>
      </c>
      <c r="C2147" s="728"/>
      <c r="D2147" s="1236"/>
      <c r="E2147" s="729"/>
      <c r="F2147" s="730"/>
    </row>
    <row r="2148" spans="1:6" ht="14.25">
      <c r="A2148" s="757"/>
      <c r="B2148" s="109" t="s">
        <v>1021</v>
      </c>
      <c r="C2148" s="728"/>
      <c r="D2148" s="1236"/>
      <c r="E2148" s="729"/>
      <c r="F2148" s="730"/>
    </row>
    <row r="2149" spans="1:6" ht="25.5">
      <c r="A2149" s="757"/>
      <c r="B2149" s="788" t="s">
        <v>1022</v>
      </c>
      <c r="C2149" s="728"/>
      <c r="D2149" s="1236"/>
      <c r="E2149" s="729"/>
      <c r="F2149" s="730"/>
    </row>
    <row r="2150" spans="1:6" ht="14.25">
      <c r="A2150" s="757"/>
      <c r="B2150" s="788" t="s">
        <v>1023</v>
      </c>
      <c r="C2150" s="728"/>
      <c r="D2150" s="1236"/>
      <c r="E2150" s="729"/>
      <c r="F2150" s="730"/>
    </row>
    <row r="2151" spans="1:6" ht="25.5">
      <c r="A2151" s="757"/>
      <c r="B2151" s="788" t="s">
        <v>1024</v>
      </c>
      <c r="C2151" s="728"/>
      <c r="D2151" s="1236"/>
      <c r="E2151" s="729"/>
      <c r="F2151" s="730"/>
    </row>
    <row r="2152" spans="1:6" ht="25.5">
      <c r="A2152" s="757"/>
      <c r="B2152" s="788" t="s">
        <v>1025</v>
      </c>
      <c r="C2152" s="728"/>
      <c r="D2152" s="1236"/>
      <c r="E2152" s="729"/>
      <c r="F2152" s="730"/>
    </row>
    <row r="2153" spans="1:6" ht="14.25">
      <c r="A2153" s="757"/>
      <c r="B2153" s="788" t="s">
        <v>1026</v>
      </c>
      <c r="C2153" s="728"/>
      <c r="D2153" s="1236"/>
      <c r="E2153" s="729"/>
      <c r="F2153" s="730"/>
    </row>
    <row r="2154" spans="1:6" ht="14.25">
      <c r="A2154" s="757"/>
      <c r="B2154" s="109" t="s">
        <v>1027</v>
      </c>
      <c r="C2154" s="728"/>
      <c r="D2154" s="1236"/>
      <c r="E2154" s="729"/>
      <c r="F2154" s="730"/>
    </row>
    <row r="2155" spans="1:6" ht="14.25">
      <c r="A2155" s="757"/>
      <c r="B2155" s="788" t="s">
        <v>1028</v>
      </c>
      <c r="C2155" s="728"/>
      <c r="D2155" s="1236"/>
      <c r="E2155" s="729"/>
      <c r="F2155" s="730"/>
    </row>
    <row r="2156" spans="1:6" ht="14.25">
      <c r="A2156" s="757"/>
      <c r="B2156" s="788" t="s">
        <v>1029</v>
      </c>
      <c r="C2156" s="728"/>
      <c r="D2156" s="1236"/>
      <c r="E2156" s="729"/>
      <c r="F2156" s="730"/>
    </row>
    <row r="2157" spans="1:6" ht="14.25">
      <c r="A2157" s="757"/>
      <c r="B2157" s="788" t="s">
        <v>1030</v>
      </c>
      <c r="C2157" s="728"/>
      <c r="D2157" s="1236"/>
      <c r="E2157" s="729"/>
      <c r="F2157" s="730"/>
    </row>
    <row r="2158" spans="1:6" ht="25.5">
      <c r="A2158" s="757"/>
      <c r="B2158" s="788" t="s">
        <v>1031</v>
      </c>
      <c r="C2158" s="728"/>
      <c r="D2158" s="1236"/>
      <c r="E2158" s="729"/>
      <c r="F2158" s="730"/>
    </row>
    <row r="2159" spans="1:6" ht="25.5">
      <c r="A2159" s="757"/>
      <c r="B2159" s="788" t="s">
        <v>1032</v>
      </c>
      <c r="C2159" s="728"/>
      <c r="D2159" s="1236"/>
      <c r="E2159" s="729"/>
      <c r="F2159" s="730"/>
    </row>
    <row r="2160" spans="1:6" ht="25.5">
      <c r="A2160" s="757"/>
      <c r="B2160" s="788" t="s">
        <v>1033</v>
      </c>
      <c r="C2160" s="728"/>
      <c r="D2160" s="1236"/>
      <c r="E2160" s="729"/>
      <c r="F2160" s="730"/>
    </row>
    <row r="2161" spans="1:6" ht="25.5">
      <c r="A2161" s="757"/>
      <c r="B2161" s="788" t="s">
        <v>1034</v>
      </c>
      <c r="C2161" s="728"/>
      <c r="D2161" s="1236"/>
      <c r="E2161" s="729"/>
      <c r="F2161" s="730"/>
    </row>
    <row r="2162" spans="1:6" ht="25.5">
      <c r="A2162" s="757"/>
      <c r="B2162" s="788" t="s">
        <v>1035</v>
      </c>
      <c r="C2162" s="728"/>
      <c r="D2162" s="1236"/>
      <c r="E2162" s="729"/>
      <c r="F2162" s="730"/>
    </row>
    <row r="2163" spans="1:6" ht="25.5">
      <c r="A2163" s="757"/>
      <c r="B2163" s="788" t="s">
        <v>1036</v>
      </c>
      <c r="C2163" s="728"/>
      <c r="D2163" s="1236"/>
      <c r="E2163" s="729"/>
      <c r="F2163" s="730"/>
    </row>
    <row r="2164" spans="1:6" ht="25.5">
      <c r="A2164" s="757"/>
      <c r="B2164" s="788" t="s">
        <v>1037</v>
      </c>
      <c r="C2164" s="728"/>
      <c r="D2164" s="1236"/>
      <c r="E2164" s="729"/>
      <c r="F2164" s="730"/>
    </row>
    <row r="2165" spans="1:6" ht="14.25">
      <c r="A2165" s="757"/>
      <c r="B2165" s="788" t="s">
        <v>1038</v>
      </c>
      <c r="C2165" s="728"/>
      <c r="D2165" s="1236"/>
      <c r="E2165" s="729"/>
      <c r="F2165" s="730"/>
    </row>
    <row r="2166" spans="1:6" ht="25.5">
      <c r="A2166" s="757"/>
      <c r="B2166" s="788" t="s">
        <v>1039</v>
      </c>
      <c r="C2166" s="728"/>
      <c r="D2166" s="1236"/>
      <c r="E2166" s="729"/>
      <c r="F2166" s="730"/>
    </row>
    <row r="2167" spans="1:6" ht="14.25">
      <c r="A2167" s="757"/>
      <c r="B2167" s="788" t="s">
        <v>1040</v>
      </c>
      <c r="C2167" s="728"/>
      <c r="D2167" s="1236"/>
      <c r="E2167" s="729"/>
      <c r="F2167" s="730"/>
    </row>
    <row r="2168" spans="1:6" ht="14.25">
      <c r="A2168" s="757"/>
      <c r="B2168" s="788" t="s">
        <v>1041</v>
      </c>
      <c r="C2168" s="728"/>
      <c r="D2168" s="1236"/>
      <c r="E2168" s="729"/>
      <c r="F2168" s="730"/>
    </row>
    <row r="2169" spans="1:6" ht="25.5">
      <c r="A2169" s="757"/>
      <c r="B2169" s="109" t="s">
        <v>1042</v>
      </c>
      <c r="C2169" s="728"/>
      <c r="D2169" s="1236"/>
      <c r="E2169" s="729"/>
      <c r="F2169" s="730"/>
    </row>
    <row r="2170" spans="1:6" ht="25.5">
      <c r="A2170" s="757"/>
      <c r="B2170" s="110" t="s">
        <v>1043</v>
      </c>
      <c r="C2170" s="728"/>
      <c r="D2170" s="1236"/>
      <c r="E2170" s="729"/>
      <c r="F2170" s="730"/>
    </row>
    <row r="2171" spans="1:6" ht="14.25">
      <c r="A2171" s="757"/>
      <c r="B2171" s="109" t="s">
        <v>1044</v>
      </c>
      <c r="C2171" s="728"/>
      <c r="D2171" s="1236"/>
      <c r="E2171" s="729"/>
      <c r="F2171" s="730"/>
    </row>
    <row r="2172" spans="1:6">
      <c r="A2172" s="757"/>
      <c r="B2172" s="995" t="s">
        <v>1045</v>
      </c>
      <c r="C2172" s="695" t="s">
        <v>136</v>
      </c>
      <c r="D2172" s="716">
        <v>1</v>
      </c>
      <c r="E2172" s="608"/>
      <c r="F2172" s="723">
        <f>(D2172*E2172)</f>
        <v>0</v>
      </c>
    </row>
    <row r="2173" spans="1:6" ht="14.25">
      <c r="A2173" s="757"/>
      <c r="B2173" s="109" t="s">
        <v>1046</v>
      </c>
      <c r="C2173" s="728"/>
      <c r="D2173" s="1236"/>
      <c r="E2173" s="729"/>
      <c r="F2173" s="730"/>
    </row>
    <row r="2174" spans="1:6">
      <c r="A2174" s="757"/>
      <c r="B2174" s="995" t="s">
        <v>1047</v>
      </c>
      <c r="C2174" s="695" t="s">
        <v>136</v>
      </c>
      <c r="D2174" s="716">
        <v>1</v>
      </c>
      <c r="E2174" s="608"/>
      <c r="F2174" s="723">
        <f>(D2174*E2174)</f>
        <v>0</v>
      </c>
    </row>
    <row r="2175" spans="1:6" ht="14.25">
      <c r="A2175" s="757"/>
      <c r="B2175" s="109" t="s">
        <v>1048</v>
      </c>
      <c r="C2175" s="728"/>
      <c r="D2175" s="1236"/>
      <c r="E2175" s="729"/>
      <c r="F2175" s="730"/>
    </row>
    <row r="2176" spans="1:6">
      <c r="A2176" s="757"/>
      <c r="B2176" s="995" t="s">
        <v>1049</v>
      </c>
      <c r="C2176" s="695" t="s">
        <v>136</v>
      </c>
      <c r="D2176" s="716">
        <v>1</v>
      </c>
      <c r="E2176" s="608"/>
      <c r="F2176" s="723">
        <f>(D2176*E2176)</f>
        <v>0</v>
      </c>
    </row>
    <row r="2177" spans="1:6" ht="14.25">
      <c r="A2177" s="757"/>
      <c r="B2177" s="109" t="s">
        <v>1050</v>
      </c>
      <c r="C2177" s="728"/>
      <c r="D2177" s="1236"/>
      <c r="E2177" s="729"/>
      <c r="F2177" s="730"/>
    </row>
    <row r="2178" spans="1:6">
      <c r="A2178" s="757"/>
      <c r="B2178" s="995" t="s">
        <v>1047</v>
      </c>
      <c r="C2178" s="695" t="s">
        <v>136</v>
      </c>
      <c r="D2178" s="716">
        <v>1</v>
      </c>
      <c r="E2178" s="608"/>
      <c r="F2178" s="723">
        <f>(D2178*E2178)</f>
        <v>0</v>
      </c>
    </row>
    <row r="2179" spans="1:6" ht="14.25">
      <c r="A2179" s="757"/>
      <c r="B2179" s="109" t="s">
        <v>1051</v>
      </c>
      <c r="C2179" s="728"/>
      <c r="D2179" s="1236"/>
      <c r="E2179" s="729"/>
      <c r="F2179" s="730"/>
    </row>
    <row r="2180" spans="1:6">
      <c r="A2180" s="757"/>
      <c r="B2180" s="995" t="s">
        <v>1047</v>
      </c>
      <c r="C2180" s="695" t="s">
        <v>136</v>
      </c>
      <c r="D2180" s="716">
        <v>1</v>
      </c>
      <c r="E2180" s="608"/>
      <c r="F2180" s="723">
        <f>(D2180*E2180)</f>
        <v>0</v>
      </c>
    </row>
    <row r="2181" spans="1:6" ht="38.25">
      <c r="A2181" s="757"/>
      <c r="B2181" s="110" t="s">
        <v>1052</v>
      </c>
      <c r="C2181" s="728"/>
      <c r="D2181" s="1236"/>
      <c r="E2181" s="729"/>
      <c r="F2181" s="730"/>
    </row>
    <row r="2182" spans="1:6" ht="14.25">
      <c r="A2182" s="757"/>
      <c r="B2182" s="727"/>
      <c r="C2182" s="728"/>
      <c r="D2182" s="1236"/>
      <c r="E2182" s="729"/>
      <c r="F2182" s="730"/>
    </row>
    <row r="2183" spans="1:6" ht="63.75">
      <c r="A2183" s="757" t="s">
        <v>1488</v>
      </c>
      <c r="B2183" s="100" t="s">
        <v>4396</v>
      </c>
      <c r="C2183" s="695"/>
      <c r="D2183" s="716"/>
      <c r="E2183" s="608"/>
      <c r="F2183" s="723"/>
    </row>
    <row r="2184" spans="1:6" ht="14.25">
      <c r="A2184" s="757"/>
      <c r="B2184" s="785" t="s">
        <v>1053</v>
      </c>
      <c r="C2184" s="728"/>
      <c r="D2184" s="1236"/>
      <c r="E2184" s="729"/>
      <c r="F2184" s="730"/>
    </row>
    <row r="2185" spans="1:6" ht="25.5">
      <c r="A2185" s="757"/>
      <c r="B2185" s="787" t="s">
        <v>1054</v>
      </c>
      <c r="C2185" s="728"/>
      <c r="D2185" s="1236"/>
      <c r="E2185" s="729"/>
      <c r="F2185" s="730"/>
    </row>
    <row r="2186" spans="1:6" ht="25.5">
      <c r="A2186" s="757"/>
      <c r="B2186" s="785" t="s">
        <v>1010</v>
      </c>
      <c r="C2186" s="728"/>
      <c r="D2186" s="1236"/>
      <c r="E2186" s="729"/>
      <c r="F2186" s="730"/>
    </row>
    <row r="2187" spans="1:6" ht="25.5">
      <c r="A2187" s="757"/>
      <c r="B2187" s="787" t="s">
        <v>4395</v>
      </c>
      <c r="C2187" s="728"/>
      <c r="D2187" s="1236"/>
      <c r="E2187" s="729"/>
      <c r="F2187" s="730"/>
    </row>
    <row r="2188" spans="1:6" ht="25.5">
      <c r="A2188" s="757"/>
      <c r="B2188" s="788" t="s">
        <v>1055</v>
      </c>
      <c r="C2188" s="728"/>
      <c r="D2188" s="1236"/>
      <c r="E2188" s="729"/>
      <c r="F2188" s="730"/>
    </row>
    <row r="2189" spans="1:6" ht="25.5">
      <c r="A2189" s="757"/>
      <c r="B2189" s="995" t="s">
        <v>1056</v>
      </c>
      <c r="C2189" s="728"/>
      <c r="D2189" s="1236"/>
      <c r="E2189" s="729"/>
      <c r="F2189" s="730"/>
    </row>
    <row r="2190" spans="1:6" ht="25.5">
      <c r="A2190" s="757"/>
      <c r="B2190" s="995" t="s">
        <v>1057</v>
      </c>
      <c r="C2190" s="728"/>
      <c r="D2190" s="1236"/>
      <c r="E2190" s="729"/>
      <c r="F2190" s="730"/>
    </row>
    <row r="2191" spans="1:6" ht="25.5">
      <c r="A2191" s="757"/>
      <c r="B2191" s="995" t="s">
        <v>1058</v>
      </c>
      <c r="C2191" s="728"/>
      <c r="D2191" s="1236"/>
      <c r="E2191" s="729"/>
      <c r="F2191" s="730"/>
    </row>
    <row r="2192" spans="1:6" ht="25.5">
      <c r="A2192" s="757"/>
      <c r="B2192" s="995" t="s">
        <v>1059</v>
      </c>
      <c r="C2192" s="728"/>
      <c r="D2192" s="1236"/>
      <c r="E2192" s="729"/>
      <c r="F2192" s="730"/>
    </row>
    <row r="2193" spans="1:6" ht="25.5">
      <c r="A2193" s="757"/>
      <c r="B2193" s="995" t="s">
        <v>1060</v>
      </c>
      <c r="C2193" s="728"/>
      <c r="D2193" s="1236"/>
      <c r="E2193" s="729"/>
      <c r="F2193" s="730"/>
    </row>
    <row r="2194" spans="1:6" ht="76.5">
      <c r="A2194" s="757"/>
      <c r="B2194" s="788" t="s">
        <v>3135</v>
      </c>
      <c r="C2194" s="728"/>
      <c r="D2194" s="1236"/>
      <c r="E2194" s="729"/>
      <c r="F2194" s="730"/>
    </row>
    <row r="2195" spans="1:6" ht="25.5">
      <c r="A2195" s="757"/>
      <c r="B2195" s="995" t="s">
        <v>1014</v>
      </c>
      <c r="C2195" s="728"/>
      <c r="D2195" s="1236"/>
      <c r="E2195" s="729"/>
      <c r="F2195" s="730"/>
    </row>
    <row r="2196" spans="1:6" ht="14.25">
      <c r="A2196" s="757"/>
      <c r="B2196" s="995" t="s">
        <v>1061</v>
      </c>
      <c r="C2196" s="728"/>
      <c r="D2196" s="1236"/>
      <c r="E2196" s="729"/>
      <c r="F2196" s="730"/>
    </row>
    <row r="2197" spans="1:6" ht="38.25">
      <c r="A2197" s="757"/>
      <c r="B2197" s="787" t="s">
        <v>1016</v>
      </c>
      <c r="C2197" s="728"/>
      <c r="D2197" s="1236"/>
      <c r="E2197" s="729"/>
      <c r="F2197" s="730"/>
    </row>
    <row r="2198" spans="1:6" ht="25.5">
      <c r="A2198" s="757"/>
      <c r="B2198" s="787" t="s">
        <v>1017</v>
      </c>
      <c r="C2198" s="728"/>
      <c r="D2198" s="1236"/>
      <c r="E2198" s="729"/>
      <c r="F2198" s="730"/>
    </row>
    <row r="2199" spans="1:6" ht="25.5">
      <c r="A2199" s="757"/>
      <c r="B2199" s="785" t="s">
        <v>1018</v>
      </c>
      <c r="C2199" s="728"/>
      <c r="D2199" s="1236"/>
      <c r="E2199" s="729"/>
      <c r="F2199" s="730"/>
    </row>
    <row r="2200" spans="1:6" ht="14.25">
      <c r="A2200" s="757"/>
      <c r="B2200" s="995" t="s">
        <v>1019</v>
      </c>
      <c r="C2200" s="728"/>
      <c r="D2200" s="1236"/>
      <c r="E2200" s="729"/>
      <c r="F2200" s="730"/>
    </row>
    <row r="2201" spans="1:6" ht="14.25">
      <c r="A2201" s="757"/>
      <c r="B2201" s="788" t="s">
        <v>1020</v>
      </c>
      <c r="C2201" s="728"/>
      <c r="D2201" s="1236"/>
      <c r="E2201" s="729"/>
      <c r="F2201" s="730"/>
    </row>
    <row r="2202" spans="1:6" ht="14.25">
      <c r="A2202" s="757"/>
      <c r="B2202" s="109" t="s">
        <v>1021</v>
      </c>
      <c r="C2202" s="728"/>
      <c r="D2202" s="1236"/>
      <c r="E2202" s="729"/>
      <c r="F2202" s="730"/>
    </row>
    <row r="2203" spans="1:6" ht="14.25">
      <c r="A2203" s="757"/>
      <c r="B2203" s="788" t="s">
        <v>1062</v>
      </c>
      <c r="C2203" s="728"/>
      <c r="D2203" s="1236"/>
      <c r="E2203" s="729"/>
      <c r="F2203" s="730"/>
    </row>
    <row r="2204" spans="1:6" ht="25.5">
      <c r="A2204" s="757"/>
      <c r="B2204" s="788" t="s">
        <v>1063</v>
      </c>
      <c r="C2204" s="728"/>
      <c r="D2204" s="1236"/>
      <c r="E2204" s="729"/>
      <c r="F2204" s="730"/>
    </row>
    <row r="2205" spans="1:6" ht="25.5">
      <c r="A2205" s="757"/>
      <c r="B2205" s="788" t="s">
        <v>1025</v>
      </c>
      <c r="C2205" s="728"/>
      <c r="D2205" s="1236"/>
      <c r="E2205" s="729"/>
      <c r="F2205" s="730"/>
    </row>
    <row r="2206" spans="1:6" ht="14.25">
      <c r="A2206" s="757"/>
      <c r="B2206" s="788" t="s">
        <v>1026</v>
      </c>
      <c r="C2206" s="728"/>
      <c r="D2206" s="1236"/>
      <c r="E2206" s="729"/>
      <c r="F2206" s="730"/>
    </row>
    <row r="2207" spans="1:6" ht="14.25">
      <c r="A2207" s="757"/>
      <c r="B2207" s="788" t="s">
        <v>1027</v>
      </c>
      <c r="C2207" s="728"/>
      <c r="D2207" s="1236"/>
      <c r="E2207" s="729"/>
      <c r="F2207" s="730"/>
    </row>
    <row r="2208" spans="1:6" ht="14.25">
      <c r="A2208" s="757"/>
      <c r="B2208" s="109" t="s">
        <v>1064</v>
      </c>
      <c r="C2208" s="728"/>
      <c r="D2208" s="1236"/>
      <c r="E2208" s="729"/>
      <c r="F2208" s="730"/>
    </row>
    <row r="2209" spans="1:6" ht="14.25">
      <c r="A2209" s="757"/>
      <c r="B2209" s="788" t="s">
        <v>1065</v>
      </c>
      <c r="C2209" s="728"/>
      <c r="D2209" s="1236"/>
      <c r="E2209" s="729"/>
      <c r="F2209" s="730"/>
    </row>
    <row r="2210" spans="1:6" ht="14.25">
      <c r="A2210" s="757"/>
      <c r="B2210" s="788" t="s">
        <v>1066</v>
      </c>
      <c r="C2210" s="728"/>
      <c r="D2210" s="1236"/>
      <c r="E2210" s="729"/>
      <c r="F2210" s="730"/>
    </row>
    <row r="2211" spans="1:6" ht="14.25">
      <c r="A2211" s="757"/>
      <c r="B2211" s="788" t="s">
        <v>1067</v>
      </c>
      <c r="C2211" s="728"/>
      <c r="D2211" s="1236"/>
      <c r="E2211" s="729"/>
      <c r="F2211" s="730"/>
    </row>
    <row r="2212" spans="1:6" ht="25.5">
      <c r="A2212" s="757"/>
      <c r="B2212" s="788" t="s">
        <v>1035</v>
      </c>
      <c r="C2212" s="728"/>
      <c r="D2212" s="1236"/>
      <c r="E2212" s="729"/>
      <c r="F2212" s="730"/>
    </row>
    <row r="2213" spans="1:6" ht="25.5">
      <c r="A2213" s="757"/>
      <c r="B2213" s="788" t="s">
        <v>1036</v>
      </c>
      <c r="C2213" s="728"/>
      <c r="D2213" s="1236"/>
      <c r="E2213" s="729"/>
      <c r="F2213" s="730"/>
    </row>
    <row r="2214" spans="1:6" ht="25.5">
      <c r="A2214" s="757"/>
      <c r="B2214" s="788" t="s">
        <v>1037</v>
      </c>
      <c r="C2214" s="728"/>
      <c r="D2214" s="1236"/>
      <c r="E2214" s="729"/>
      <c r="F2214" s="730"/>
    </row>
    <row r="2215" spans="1:6" ht="14.25">
      <c r="A2215" s="757"/>
      <c r="B2215" s="788" t="s">
        <v>1038</v>
      </c>
      <c r="C2215" s="728"/>
      <c r="D2215" s="1236"/>
      <c r="E2215" s="729"/>
      <c r="F2215" s="730"/>
    </row>
    <row r="2216" spans="1:6" ht="25.5">
      <c r="A2216" s="757"/>
      <c r="B2216" s="788" t="s">
        <v>1039</v>
      </c>
      <c r="C2216" s="728"/>
      <c r="D2216" s="1236"/>
      <c r="E2216" s="729"/>
      <c r="F2216" s="730"/>
    </row>
    <row r="2217" spans="1:6" ht="14.25">
      <c r="A2217" s="757"/>
      <c r="B2217" s="788" t="s">
        <v>1040</v>
      </c>
      <c r="C2217" s="728"/>
      <c r="D2217" s="1236"/>
      <c r="E2217" s="729"/>
      <c r="F2217" s="730"/>
    </row>
    <row r="2218" spans="1:6" ht="14.25">
      <c r="A2218" s="757"/>
      <c r="B2218" s="788" t="s">
        <v>1041</v>
      </c>
      <c r="C2218" s="728"/>
      <c r="D2218" s="1236"/>
      <c r="E2218" s="729"/>
      <c r="F2218" s="730"/>
    </row>
    <row r="2219" spans="1:6" ht="25.5">
      <c r="A2219" s="757"/>
      <c r="B2219" s="109" t="s">
        <v>1042</v>
      </c>
      <c r="C2219" s="728"/>
      <c r="D2219" s="1236"/>
      <c r="E2219" s="729"/>
      <c r="F2219" s="730"/>
    </row>
    <row r="2220" spans="1:6" ht="25.5">
      <c r="A2220" s="757"/>
      <c r="B2220" s="110" t="s">
        <v>1043</v>
      </c>
      <c r="C2220" s="728"/>
      <c r="D2220" s="1236"/>
      <c r="E2220" s="729"/>
      <c r="F2220" s="730"/>
    </row>
    <row r="2221" spans="1:6" ht="14.25">
      <c r="A2221" s="757"/>
      <c r="B2221" s="109" t="s">
        <v>1050</v>
      </c>
      <c r="C2221" s="728"/>
      <c r="D2221" s="1236"/>
      <c r="E2221" s="729"/>
      <c r="F2221" s="730"/>
    </row>
    <row r="2222" spans="1:6">
      <c r="A2222" s="757"/>
      <c r="B2222" s="995" t="s">
        <v>1068</v>
      </c>
      <c r="C2222" s="695" t="s">
        <v>136</v>
      </c>
      <c r="D2222" s="716">
        <v>1</v>
      </c>
      <c r="E2222" s="608"/>
      <c r="F2222" s="723">
        <f>(D2222*E2222)</f>
        <v>0</v>
      </c>
    </row>
    <row r="2223" spans="1:6" ht="14.25">
      <c r="A2223" s="757"/>
      <c r="B2223" s="109" t="s">
        <v>1051</v>
      </c>
      <c r="C2223" s="728"/>
      <c r="D2223" s="1236"/>
      <c r="E2223" s="729"/>
      <c r="F2223" s="730"/>
    </row>
    <row r="2224" spans="1:6">
      <c r="A2224" s="757"/>
      <c r="B2224" s="995" t="s">
        <v>1068</v>
      </c>
      <c r="C2224" s="695" t="s">
        <v>136</v>
      </c>
      <c r="D2224" s="716">
        <v>1</v>
      </c>
      <c r="E2224" s="608"/>
      <c r="F2224" s="723">
        <f>(D2224*E2224)</f>
        <v>0</v>
      </c>
    </row>
    <row r="2225" spans="1:6" ht="38.25">
      <c r="A2225" s="757"/>
      <c r="B2225" s="110" t="s">
        <v>1052</v>
      </c>
      <c r="C2225" s="728"/>
      <c r="D2225" s="1236"/>
      <c r="E2225" s="729"/>
      <c r="F2225" s="730"/>
    </row>
    <row r="2226" spans="1:6" ht="14.25">
      <c r="A2226" s="757"/>
      <c r="B2226" s="110"/>
      <c r="C2226" s="728"/>
      <c r="D2226" s="1236"/>
      <c r="E2226" s="729"/>
      <c r="F2226" s="730"/>
    </row>
    <row r="2227" spans="1:6" ht="63.75">
      <c r="A2227" s="757" t="s">
        <v>1489</v>
      </c>
      <c r="B2227" s="100" t="s">
        <v>4394</v>
      </c>
      <c r="C2227" s="695"/>
      <c r="D2227" s="716"/>
      <c r="E2227" s="608"/>
      <c r="F2227" s="723"/>
    </row>
    <row r="2228" spans="1:6" ht="14.25">
      <c r="A2228" s="757"/>
      <c r="B2228" s="785" t="s">
        <v>1069</v>
      </c>
      <c r="C2228" s="728"/>
      <c r="D2228" s="1236"/>
      <c r="E2228" s="729"/>
      <c r="F2228" s="730"/>
    </row>
    <row r="2229" spans="1:6" ht="25.5">
      <c r="A2229" s="757"/>
      <c r="B2229" s="787" t="s">
        <v>1054</v>
      </c>
      <c r="C2229" s="728"/>
      <c r="D2229" s="1236"/>
      <c r="E2229" s="729"/>
      <c r="F2229" s="730"/>
    </row>
    <row r="2230" spans="1:6" ht="25.5">
      <c r="A2230" s="757"/>
      <c r="B2230" s="785" t="s">
        <v>1010</v>
      </c>
      <c r="C2230" s="728"/>
      <c r="D2230" s="1236"/>
      <c r="E2230" s="729"/>
      <c r="F2230" s="730"/>
    </row>
    <row r="2231" spans="1:6" ht="25.5">
      <c r="A2231" s="757"/>
      <c r="B2231" s="785" t="s">
        <v>1070</v>
      </c>
      <c r="C2231" s="728"/>
      <c r="D2231" s="1236"/>
      <c r="E2231" s="729"/>
      <c r="F2231" s="730"/>
    </row>
    <row r="2232" spans="1:6" ht="25.5">
      <c r="A2232" s="757"/>
      <c r="B2232" s="788" t="s">
        <v>1071</v>
      </c>
      <c r="C2232" s="728"/>
      <c r="D2232" s="1236"/>
      <c r="E2232" s="729"/>
      <c r="F2232" s="730"/>
    </row>
    <row r="2233" spans="1:6" ht="25.5">
      <c r="A2233" s="757"/>
      <c r="B2233" s="995" t="s">
        <v>1072</v>
      </c>
      <c r="C2233" s="728"/>
      <c r="D2233" s="1236"/>
      <c r="E2233" s="729"/>
      <c r="F2233" s="730"/>
    </row>
    <row r="2234" spans="1:6" ht="76.5">
      <c r="A2234" s="757"/>
      <c r="B2234" s="788" t="s">
        <v>3136</v>
      </c>
      <c r="C2234" s="728"/>
      <c r="D2234" s="1236"/>
      <c r="E2234" s="729"/>
      <c r="F2234" s="730"/>
    </row>
    <row r="2235" spans="1:6" ht="14.25">
      <c r="A2235" s="757"/>
      <c r="B2235" s="109" t="s">
        <v>1021</v>
      </c>
      <c r="C2235" s="728"/>
      <c r="D2235" s="1236"/>
      <c r="E2235" s="729"/>
      <c r="F2235" s="730"/>
    </row>
    <row r="2236" spans="1:6" ht="14.25">
      <c r="A2236" s="757"/>
      <c r="B2236" s="788" t="s">
        <v>1073</v>
      </c>
      <c r="C2236" s="728"/>
      <c r="D2236" s="1236"/>
      <c r="E2236" s="729"/>
      <c r="F2236" s="730"/>
    </row>
    <row r="2237" spans="1:6" ht="14.25">
      <c r="A2237" s="757"/>
      <c r="B2237" s="788" t="s">
        <v>1074</v>
      </c>
      <c r="C2237" s="728"/>
      <c r="D2237" s="1236"/>
      <c r="E2237" s="729"/>
      <c r="F2237" s="730"/>
    </row>
    <row r="2238" spans="1:6" ht="25.5">
      <c r="A2238" s="757"/>
      <c r="B2238" s="788" t="s">
        <v>1014</v>
      </c>
      <c r="C2238" s="728"/>
      <c r="D2238" s="1236"/>
      <c r="E2238" s="729"/>
      <c r="F2238" s="730"/>
    </row>
    <row r="2239" spans="1:6" ht="14.25">
      <c r="A2239" s="757"/>
      <c r="B2239" s="788" t="s">
        <v>1075</v>
      </c>
      <c r="C2239" s="728"/>
      <c r="D2239" s="1236"/>
      <c r="E2239" s="729"/>
      <c r="F2239" s="730"/>
    </row>
    <row r="2240" spans="1:6" ht="14.25">
      <c r="A2240" s="757"/>
      <c r="B2240" s="788" t="s">
        <v>1041</v>
      </c>
      <c r="C2240" s="728"/>
      <c r="D2240" s="1236"/>
      <c r="E2240" s="729"/>
      <c r="F2240" s="730"/>
    </row>
    <row r="2241" spans="1:6" ht="25.5">
      <c r="A2241" s="757"/>
      <c r="B2241" s="788" t="s">
        <v>1076</v>
      </c>
      <c r="C2241" s="728"/>
      <c r="D2241" s="1236"/>
      <c r="E2241" s="729"/>
      <c r="F2241" s="730"/>
    </row>
    <row r="2242" spans="1:6" ht="14.25">
      <c r="A2242" s="757"/>
      <c r="B2242" s="788" t="s">
        <v>1077</v>
      </c>
      <c r="C2242" s="728"/>
      <c r="D2242" s="1236"/>
      <c r="E2242" s="729"/>
      <c r="F2242" s="730"/>
    </row>
    <row r="2243" spans="1:6" ht="25.5">
      <c r="A2243" s="757"/>
      <c r="B2243" s="788" t="s">
        <v>1078</v>
      </c>
      <c r="C2243" s="728"/>
      <c r="D2243" s="1236"/>
      <c r="E2243" s="729"/>
      <c r="F2243" s="730"/>
    </row>
    <row r="2244" spans="1:6" ht="14.25">
      <c r="A2244" s="757"/>
      <c r="B2244" s="788" t="s">
        <v>1079</v>
      </c>
      <c r="C2244" s="728"/>
      <c r="D2244" s="1236"/>
      <c r="E2244" s="729"/>
      <c r="F2244" s="730"/>
    </row>
    <row r="2245" spans="1:6" ht="25.5">
      <c r="A2245" s="757"/>
      <c r="B2245" s="788" t="s">
        <v>1080</v>
      </c>
      <c r="C2245" s="728"/>
      <c r="D2245" s="1236"/>
      <c r="E2245" s="729"/>
      <c r="F2245" s="730"/>
    </row>
    <row r="2246" spans="1:6" ht="14.25">
      <c r="A2246" s="757"/>
      <c r="B2246" s="109" t="s">
        <v>1027</v>
      </c>
      <c r="C2246" s="728"/>
      <c r="D2246" s="1236"/>
      <c r="E2246" s="729"/>
      <c r="F2246" s="730"/>
    </row>
    <row r="2247" spans="1:6" ht="14.25">
      <c r="A2247" s="757"/>
      <c r="B2247" s="788" t="s">
        <v>1081</v>
      </c>
      <c r="C2247" s="728"/>
      <c r="D2247" s="1236"/>
      <c r="E2247" s="729"/>
      <c r="F2247" s="730"/>
    </row>
    <row r="2248" spans="1:6" ht="14.25">
      <c r="A2248" s="757"/>
      <c r="B2248" s="788" t="s">
        <v>1029</v>
      </c>
      <c r="C2248" s="728"/>
      <c r="D2248" s="1236"/>
      <c r="E2248" s="729"/>
      <c r="F2248" s="730"/>
    </row>
    <row r="2249" spans="1:6" ht="14.25">
      <c r="A2249" s="757"/>
      <c r="B2249" s="788" t="s">
        <v>1030</v>
      </c>
      <c r="C2249" s="728"/>
      <c r="D2249" s="1236"/>
      <c r="E2249" s="729"/>
      <c r="F2249" s="730"/>
    </row>
    <row r="2250" spans="1:6" ht="25.5">
      <c r="A2250" s="757"/>
      <c r="B2250" s="788" t="s">
        <v>1031</v>
      </c>
      <c r="C2250" s="728"/>
      <c r="D2250" s="1236"/>
      <c r="E2250" s="729"/>
      <c r="F2250" s="730"/>
    </row>
    <row r="2251" spans="1:6" ht="14.25">
      <c r="A2251" s="757"/>
      <c r="B2251" s="788" t="s">
        <v>1082</v>
      </c>
      <c r="C2251" s="728"/>
      <c r="D2251" s="1236"/>
      <c r="E2251" s="729"/>
      <c r="F2251" s="730"/>
    </row>
    <row r="2252" spans="1:6" ht="25.5">
      <c r="A2252" s="757"/>
      <c r="B2252" s="788" t="s">
        <v>1083</v>
      </c>
      <c r="C2252" s="728"/>
      <c r="D2252" s="1236"/>
      <c r="E2252" s="729"/>
      <c r="F2252" s="730"/>
    </row>
    <row r="2253" spans="1:6" ht="25.5">
      <c r="A2253" s="757"/>
      <c r="B2253" s="788" t="s">
        <v>1033</v>
      </c>
      <c r="C2253" s="728"/>
      <c r="D2253" s="1236"/>
      <c r="E2253" s="729"/>
      <c r="F2253" s="730"/>
    </row>
    <row r="2254" spans="1:6" ht="25.5">
      <c r="A2254" s="757"/>
      <c r="B2254" s="788" t="s">
        <v>1034</v>
      </c>
      <c r="C2254" s="728"/>
      <c r="D2254" s="1236"/>
      <c r="E2254" s="729"/>
      <c r="F2254" s="730"/>
    </row>
    <row r="2255" spans="1:6" ht="25.5">
      <c r="A2255" s="757"/>
      <c r="B2255" s="788" t="s">
        <v>1084</v>
      </c>
      <c r="C2255" s="728"/>
      <c r="D2255" s="1236"/>
      <c r="E2255" s="729"/>
      <c r="F2255" s="730"/>
    </row>
    <row r="2256" spans="1:6" ht="25.5">
      <c r="A2256" s="757"/>
      <c r="B2256" s="788" t="s">
        <v>1085</v>
      </c>
      <c r="C2256" s="728"/>
      <c r="D2256" s="1236"/>
      <c r="E2256" s="729"/>
      <c r="F2256" s="730"/>
    </row>
    <row r="2257" spans="1:6" ht="14.25">
      <c r="A2257" s="757"/>
      <c r="B2257" s="788" t="s">
        <v>1086</v>
      </c>
      <c r="C2257" s="728"/>
      <c r="D2257" s="1236"/>
      <c r="E2257" s="729"/>
      <c r="F2257" s="730"/>
    </row>
    <row r="2258" spans="1:6" ht="14.25">
      <c r="A2258" s="757"/>
      <c r="B2258" s="788" t="s">
        <v>1087</v>
      </c>
      <c r="C2258" s="728"/>
      <c r="D2258" s="1236"/>
      <c r="E2258" s="729"/>
      <c r="F2258" s="730"/>
    </row>
    <row r="2259" spans="1:6" ht="14.25">
      <c r="A2259" s="757"/>
      <c r="B2259" s="788" t="s">
        <v>1038</v>
      </c>
      <c r="C2259" s="728"/>
      <c r="D2259" s="1236"/>
      <c r="E2259" s="729"/>
      <c r="F2259" s="730"/>
    </row>
    <row r="2260" spans="1:6" ht="25.5">
      <c r="A2260" s="757"/>
      <c r="B2260" s="788" t="s">
        <v>1088</v>
      </c>
      <c r="C2260" s="728"/>
      <c r="D2260" s="1236"/>
      <c r="E2260" s="729"/>
      <c r="F2260" s="730"/>
    </row>
    <row r="2261" spans="1:6" ht="25.5">
      <c r="A2261" s="757"/>
      <c r="B2261" s="788" t="s">
        <v>1089</v>
      </c>
      <c r="C2261" s="728"/>
      <c r="D2261" s="1236"/>
      <c r="E2261" s="729"/>
      <c r="F2261" s="730"/>
    </row>
    <row r="2262" spans="1:6" ht="25.5">
      <c r="A2262" s="757"/>
      <c r="B2262" s="109" t="s">
        <v>1042</v>
      </c>
      <c r="C2262" s="728"/>
      <c r="D2262" s="1236"/>
      <c r="E2262" s="729"/>
      <c r="F2262" s="730"/>
    </row>
    <row r="2263" spans="1:6" ht="25.5">
      <c r="A2263" s="757"/>
      <c r="B2263" s="110" t="s">
        <v>1043</v>
      </c>
      <c r="C2263" s="728"/>
      <c r="D2263" s="1236"/>
      <c r="E2263" s="729"/>
      <c r="F2263" s="730"/>
    </row>
    <row r="2264" spans="1:6" ht="14.25">
      <c r="A2264" s="757"/>
      <c r="B2264" s="109" t="s">
        <v>1048</v>
      </c>
      <c r="C2264" s="728"/>
      <c r="D2264" s="1236"/>
      <c r="E2264" s="729"/>
      <c r="F2264" s="730"/>
    </row>
    <row r="2265" spans="1:6">
      <c r="A2265" s="757"/>
      <c r="B2265" s="995" t="s">
        <v>1090</v>
      </c>
      <c r="C2265" s="695" t="s">
        <v>136</v>
      </c>
      <c r="D2265" s="716">
        <v>1</v>
      </c>
      <c r="E2265" s="608"/>
      <c r="F2265" s="723">
        <f>(D2265*E2265)</f>
        <v>0</v>
      </c>
    </row>
    <row r="2266" spans="1:6">
      <c r="A2266" s="757"/>
      <c r="B2266" s="995" t="s">
        <v>1091</v>
      </c>
      <c r="C2266" s="695" t="s">
        <v>136</v>
      </c>
      <c r="D2266" s="716">
        <v>1</v>
      </c>
      <c r="E2266" s="608"/>
      <c r="F2266" s="723">
        <f>(D2266*E2266)</f>
        <v>0</v>
      </c>
    </row>
    <row r="2267" spans="1:6">
      <c r="A2267" s="757"/>
      <c r="B2267" s="995" t="s">
        <v>1092</v>
      </c>
      <c r="C2267" s="695" t="s">
        <v>136</v>
      </c>
      <c r="D2267" s="716">
        <v>1</v>
      </c>
      <c r="E2267" s="608"/>
      <c r="F2267" s="723">
        <f>(D2267*E2267)</f>
        <v>0</v>
      </c>
    </row>
    <row r="2268" spans="1:6">
      <c r="A2268" s="757"/>
      <c r="B2268" s="995" t="s">
        <v>1093</v>
      </c>
      <c r="C2268" s="695" t="s">
        <v>136</v>
      </c>
      <c r="D2268" s="716">
        <v>1</v>
      </c>
      <c r="E2268" s="608"/>
      <c r="F2268" s="723">
        <f>(D2268*E2268)</f>
        <v>0</v>
      </c>
    </row>
    <row r="2269" spans="1:6" ht="38.25">
      <c r="A2269" s="757"/>
      <c r="B2269" s="110" t="s">
        <v>1052</v>
      </c>
      <c r="C2269" s="728"/>
      <c r="D2269" s="1236"/>
      <c r="E2269" s="729"/>
      <c r="F2269" s="730"/>
    </row>
    <row r="2270" spans="1:6">
      <c r="A2270" s="757"/>
      <c r="B2270" s="785"/>
      <c r="C2270" s="695"/>
      <c r="D2270" s="716"/>
      <c r="E2270" s="608"/>
      <c r="F2270" s="723"/>
    </row>
    <row r="2271" spans="1:6" s="69" customFormat="1">
      <c r="A2271" s="53" t="s">
        <v>19</v>
      </c>
      <c r="B2271" s="46" t="s">
        <v>1106</v>
      </c>
      <c r="C2271" s="1238"/>
      <c r="D2271" s="1239" t="s">
        <v>194</v>
      </c>
      <c r="E2271" s="707"/>
      <c r="F2271" s="710">
        <f>SUM(F1993:F2268)</f>
        <v>0</v>
      </c>
    </row>
    <row r="2272" spans="1:6">
      <c r="A2272" s="757"/>
      <c r="B2272" s="785"/>
      <c r="C2272" s="695"/>
      <c r="D2272" s="716"/>
      <c r="E2272" s="608"/>
      <c r="F2272" s="723"/>
    </row>
    <row r="2273" spans="1:6">
      <c r="A2273" s="757"/>
      <c r="B2273" s="785"/>
      <c r="C2273" s="695"/>
      <c r="D2273" s="716"/>
      <c r="E2273" s="608"/>
      <c r="F2273" s="723"/>
    </row>
    <row r="2274" spans="1:6">
      <c r="A2274" s="107" t="s">
        <v>0</v>
      </c>
      <c r="B2274" s="105" t="s">
        <v>182</v>
      </c>
      <c r="C2274" s="695"/>
      <c r="D2274" s="716"/>
      <c r="E2274" s="608"/>
      <c r="F2274" s="723"/>
    </row>
    <row r="2275" spans="1:6">
      <c r="A2275" s="757"/>
      <c r="B2275" s="785"/>
      <c r="C2275" s="695"/>
      <c r="D2275" s="716"/>
      <c r="E2275" s="608"/>
      <c r="F2275" s="723"/>
    </row>
    <row r="2276" spans="1:6" ht="127.5">
      <c r="A2276" s="757" t="s">
        <v>1490</v>
      </c>
      <c r="B2276" s="759" t="s">
        <v>1094</v>
      </c>
      <c r="C2276" s="695" t="s">
        <v>63</v>
      </c>
      <c r="D2276" s="716">
        <v>61</v>
      </c>
      <c r="E2276" s="608"/>
      <c r="F2276" s="723">
        <f>(D2276*E2276)</f>
        <v>0</v>
      </c>
    </row>
    <row r="2277" spans="1:6">
      <c r="A2277" s="757"/>
      <c r="B2277" s="105"/>
      <c r="C2277" s="695"/>
      <c r="D2277" s="716"/>
      <c r="E2277" s="608"/>
      <c r="F2277" s="723"/>
    </row>
    <row r="2278" spans="1:6">
      <c r="A2278" s="757"/>
      <c r="B2278" s="105"/>
      <c r="C2278" s="695"/>
      <c r="D2278" s="716"/>
      <c r="E2278" s="608"/>
      <c r="F2278" s="723"/>
    </row>
    <row r="2279" spans="1:6" ht="89.25">
      <c r="A2279" s="757" t="s">
        <v>1491</v>
      </c>
      <c r="B2279" s="759" t="s">
        <v>1095</v>
      </c>
      <c r="C2279" s="695" t="s">
        <v>63</v>
      </c>
      <c r="D2279" s="716">
        <v>12</v>
      </c>
      <c r="E2279" s="608"/>
      <c r="F2279" s="723">
        <f>(D2279*E2279)</f>
        <v>0</v>
      </c>
    </row>
    <row r="2280" spans="1:6">
      <c r="A2280" s="757"/>
      <c r="B2280" s="105"/>
      <c r="C2280" s="695"/>
      <c r="D2280" s="716"/>
      <c r="E2280" s="608"/>
      <c r="F2280" s="723"/>
    </row>
    <row r="2281" spans="1:6" ht="127.5">
      <c r="A2281" s="757" t="s">
        <v>1492</v>
      </c>
      <c r="B2281" s="759" t="s">
        <v>1094</v>
      </c>
      <c r="C2281" s="695" t="s">
        <v>63</v>
      </c>
      <c r="D2281" s="716">
        <v>58</v>
      </c>
      <c r="E2281" s="608"/>
      <c r="F2281" s="723">
        <f>(D2281*E2281)</f>
        <v>0</v>
      </c>
    </row>
    <row r="2282" spans="1:6">
      <c r="A2282" s="757"/>
      <c r="B2282" s="759"/>
      <c r="C2282" s="695"/>
      <c r="D2282" s="716"/>
      <c r="E2282" s="608"/>
      <c r="F2282" s="723"/>
    </row>
    <row r="2283" spans="1:6" ht="76.5">
      <c r="A2283" s="757" t="s">
        <v>1493</v>
      </c>
      <c r="B2283" s="759" t="s">
        <v>3137</v>
      </c>
      <c r="C2283" s="695"/>
      <c r="D2283" s="716"/>
      <c r="E2283" s="608"/>
      <c r="F2283" s="723"/>
    </row>
    <row r="2284" spans="1:6" ht="25.5">
      <c r="A2284" s="757"/>
      <c r="B2284" s="759" t="s">
        <v>470</v>
      </c>
      <c r="C2284" s="658"/>
      <c r="D2284" s="716"/>
      <c r="E2284" s="608"/>
      <c r="F2284" s="696"/>
    </row>
    <row r="2285" spans="1:6" ht="25.5">
      <c r="A2285" s="757"/>
      <c r="B2285" s="759" t="s">
        <v>471</v>
      </c>
      <c r="C2285" s="658"/>
      <c r="D2285" s="716"/>
      <c r="E2285" s="608"/>
      <c r="F2285" s="696"/>
    </row>
    <row r="2286" spans="1:6">
      <c r="A2286" s="757"/>
      <c r="B2286" s="759" t="s">
        <v>472</v>
      </c>
      <c r="C2286" s="658"/>
      <c r="D2286" s="716"/>
      <c r="E2286" s="608"/>
      <c r="F2286" s="696"/>
    </row>
    <row r="2287" spans="1:6" ht="25.5">
      <c r="A2287" s="757"/>
      <c r="B2287" s="759" t="s">
        <v>473</v>
      </c>
      <c r="C2287" s="658"/>
      <c r="D2287" s="716"/>
      <c r="E2287" s="608"/>
      <c r="F2287" s="696"/>
    </row>
    <row r="2288" spans="1:6" ht="38.25">
      <c r="A2288" s="757"/>
      <c r="B2288" s="759" t="s">
        <v>464</v>
      </c>
      <c r="C2288" s="658"/>
      <c r="D2288" s="716"/>
      <c r="E2288" s="608"/>
      <c r="F2288" s="696"/>
    </row>
    <row r="2289" spans="1:6" ht="102">
      <c r="A2289" s="757"/>
      <c r="B2289" s="759" t="s">
        <v>465</v>
      </c>
      <c r="C2289" s="658"/>
      <c r="D2289" s="716"/>
      <c r="E2289" s="608"/>
      <c r="F2289" s="696"/>
    </row>
    <row r="2290" spans="1:6" ht="38.25">
      <c r="A2290" s="757"/>
      <c r="B2290" s="785" t="s">
        <v>466</v>
      </c>
      <c r="C2290" s="658"/>
      <c r="D2290" s="716"/>
      <c r="E2290" s="608"/>
      <c r="F2290" s="696"/>
    </row>
    <row r="2291" spans="1:6" ht="76.5">
      <c r="A2291" s="757"/>
      <c r="B2291" s="759" t="s">
        <v>474</v>
      </c>
      <c r="C2291" s="658"/>
      <c r="D2291" s="716"/>
      <c r="E2291" s="608"/>
      <c r="F2291" s="696"/>
    </row>
    <row r="2292" spans="1:6" ht="63.75">
      <c r="A2292" s="757"/>
      <c r="B2292" s="759" t="s">
        <v>475</v>
      </c>
      <c r="C2292" s="658"/>
      <c r="D2292" s="716"/>
      <c r="E2292" s="608"/>
      <c r="F2292" s="696"/>
    </row>
    <row r="2293" spans="1:6" ht="25.5">
      <c r="A2293" s="757"/>
      <c r="B2293" s="759" t="s">
        <v>1096</v>
      </c>
      <c r="C2293" s="658"/>
      <c r="D2293" s="716"/>
      <c r="E2293" s="608"/>
      <c r="F2293" s="696"/>
    </row>
    <row r="2294" spans="1:6" ht="25.5">
      <c r="A2294" s="757"/>
      <c r="B2294" s="93" t="s">
        <v>1097</v>
      </c>
      <c r="C2294" s="658"/>
      <c r="D2294" s="716"/>
      <c r="E2294" s="608"/>
      <c r="F2294" s="696"/>
    </row>
    <row r="2295" spans="1:6">
      <c r="A2295" s="757"/>
      <c r="B2295" s="621" t="s">
        <v>476</v>
      </c>
      <c r="C2295" s="658" t="s">
        <v>208</v>
      </c>
      <c r="D2295" s="716">
        <v>65</v>
      </c>
      <c r="E2295" s="608"/>
      <c r="F2295" s="723">
        <f>(D2295*E2295)</f>
        <v>0</v>
      </c>
    </row>
    <row r="2296" spans="1:6">
      <c r="A2296" s="757"/>
      <c r="B2296" s="621" t="s">
        <v>467</v>
      </c>
      <c r="C2296" s="658" t="s">
        <v>208</v>
      </c>
      <c r="D2296" s="716">
        <v>25</v>
      </c>
      <c r="E2296" s="608"/>
      <c r="F2296" s="723">
        <f>(D2296*E2296)</f>
        <v>0</v>
      </c>
    </row>
    <row r="2297" spans="1:6">
      <c r="A2297" s="757"/>
      <c r="B2297" s="621" t="s">
        <v>468</v>
      </c>
      <c r="C2297" s="658" t="s">
        <v>336</v>
      </c>
      <c r="D2297" s="716">
        <v>30</v>
      </c>
      <c r="E2297" s="608"/>
      <c r="F2297" s="723">
        <f>(D2297*E2297)</f>
        <v>0</v>
      </c>
    </row>
    <row r="2298" spans="1:6">
      <c r="A2298" s="757"/>
      <c r="B2298" s="621" t="s">
        <v>469</v>
      </c>
      <c r="C2298" s="695" t="s">
        <v>418</v>
      </c>
      <c r="D2298" s="716">
        <v>2000</v>
      </c>
      <c r="E2298" s="608"/>
      <c r="F2298" s="723">
        <f>(D2298*E2298)</f>
        <v>0</v>
      </c>
    </row>
    <row r="2299" spans="1:6">
      <c r="A2299" s="757"/>
      <c r="B2299" s="111"/>
      <c r="C2299" s="695"/>
      <c r="D2299" s="716"/>
      <c r="E2299" s="608"/>
      <c r="F2299" s="723"/>
    </row>
    <row r="2300" spans="1:6" ht="76.5">
      <c r="A2300" s="757" t="s">
        <v>1494</v>
      </c>
      <c r="B2300" s="759" t="s">
        <v>3137</v>
      </c>
      <c r="C2300" s="695"/>
      <c r="D2300" s="716"/>
      <c r="E2300" s="608"/>
      <c r="F2300" s="723"/>
    </row>
    <row r="2301" spans="1:6" ht="25.5">
      <c r="A2301" s="757"/>
      <c r="B2301" s="759" t="s">
        <v>470</v>
      </c>
      <c r="C2301" s="658"/>
      <c r="D2301" s="716"/>
      <c r="E2301" s="608"/>
      <c r="F2301" s="696"/>
    </row>
    <row r="2302" spans="1:6" ht="25.5">
      <c r="A2302" s="757"/>
      <c r="B2302" s="759" t="s">
        <v>471</v>
      </c>
      <c r="C2302" s="658"/>
      <c r="D2302" s="716"/>
      <c r="E2302" s="608"/>
      <c r="F2302" s="696"/>
    </row>
    <row r="2303" spans="1:6">
      <c r="A2303" s="757"/>
      <c r="B2303" s="759" t="s">
        <v>472</v>
      </c>
      <c r="C2303" s="658"/>
      <c r="D2303" s="716"/>
      <c r="E2303" s="608"/>
      <c r="F2303" s="696"/>
    </row>
    <row r="2304" spans="1:6" ht="25.5">
      <c r="A2304" s="757"/>
      <c r="B2304" s="759" t="s">
        <v>473</v>
      </c>
      <c r="C2304" s="658"/>
      <c r="D2304" s="716"/>
      <c r="E2304" s="608"/>
      <c r="F2304" s="696"/>
    </row>
    <row r="2305" spans="1:6" ht="38.25">
      <c r="A2305" s="757"/>
      <c r="B2305" s="759" t="s">
        <v>464</v>
      </c>
      <c r="C2305" s="658"/>
      <c r="D2305" s="716"/>
      <c r="E2305" s="608"/>
      <c r="F2305" s="696"/>
    </row>
    <row r="2306" spans="1:6" ht="102">
      <c r="A2306" s="757"/>
      <c r="B2306" s="759" t="s">
        <v>465</v>
      </c>
      <c r="C2306" s="658"/>
      <c r="D2306" s="716"/>
      <c r="E2306" s="608"/>
      <c r="F2306" s="696"/>
    </row>
    <row r="2307" spans="1:6" ht="38.25">
      <c r="A2307" s="757"/>
      <c r="B2307" s="785" t="s">
        <v>466</v>
      </c>
      <c r="C2307" s="658"/>
      <c r="D2307" s="716"/>
      <c r="E2307" s="608"/>
      <c r="F2307" s="696"/>
    </row>
    <row r="2308" spans="1:6" ht="76.5">
      <c r="A2308" s="757"/>
      <c r="B2308" s="759" t="s">
        <v>474</v>
      </c>
      <c r="C2308" s="658"/>
      <c r="D2308" s="716"/>
      <c r="E2308" s="608"/>
      <c r="F2308" s="696"/>
    </row>
    <row r="2309" spans="1:6" ht="63.75">
      <c r="A2309" s="757"/>
      <c r="B2309" s="759" t="s">
        <v>475</v>
      </c>
      <c r="C2309" s="658"/>
      <c r="D2309" s="716"/>
      <c r="E2309" s="608"/>
      <c r="F2309" s="696"/>
    </row>
    <row r="2310" spans="1:6" ht="25.5">
      <c r="A2310" s="757"/>
      <c r="B2310" s="759" t="s">
        <v>1096</v>
      </c>
      <c r="C2310" s="658"/>
      <c r="D2310" s="716"/>
      <c r="E2310" s="608"/>
      <c r="F2310" s="696"/>
    </row>
    <row r="2311" spans="1:6" ht="25.5">
      <c r="A2311" s="757"/>
      <c r="B2311" s="93" t="s">
        <v>1097</v>
      </c>
      <c r="C2311" s="658"/>
      <c r="D2311" s="716"/>
      <c r="E2311" s="608"/>
      <c r="F2311" s="696"/>
    </row>
    <row r="2312" spans="1:6">
      <c r="A2312" s="757"/>
      <c r="B2312" s="621" t="s">
        <v>476</v>
      </c>
      <c r="C2312" s="658" t="s">
        <v>208</v>
      </c>
      <c r="D2312" s="716">
        <v>50</v>
      </c>
      <c r="E2312" s="608"/>
      <c r="F2312" s="723">
        <f>(D2312*E2312)</f>
        <v>0</v>
      </c>
    </row>
    <row r="2313" spans="1:6">
      <c r="A2313" s="757"/>
      <c r="B2313" s="621" t="s">
        <v>467</v>
      </c>
      <c r="C2313" s="658" t="s">
        <v>208</v>
      </c>
      <c r="D2313" s="716">
        <v>22</v>
      </c>
      <c r="E2313" s="608"/>
      <c r="F2313" s="723">
        <f>(D2313*E2313)</f>
        <v>0</v>
      </c>
    </row>
    <row r="2314" spans="1:6">
      <c r="A2314" s="757"/>
      <c r="B2314" s="621" t="s">
        <v>468</v>
      </c>
      <c r="C2314" s="658" t="s">
        <v>336</v>
      </c>
      <c r="D2314" s="716">
        <v>27</v>
      </c>
      <c r="E2314" s="608"/>
      <c r="F2314" s="723">
        <f>(D2314*E2314)</f>
        <v>0</v>
      </c>
    </row>
    <row r="2315" spans="1:6">
      <c r="A2315" s="757"/>
      <c r="B2315" s="621" t="s">
        <v>469</v>
      </c>
      <c r="C2315" s="695" t="s">
        <v>418</v>
      </c>
      <c r="D2315" s="716">
        <v>1800</v>
      </c>
      <c r="E2315" s="608"/>
      <c r="F2315" s="723">
        <f>(D2315*E2315)</f>
        <v>0</v>
      </c>
    </row>
    <row r="2316" spans="1:6">
      <c r="A2316" s="757"/>
      <c r="B2316" s="105"/>
      <c r="C2316" s="695"/>
      <c r="D2316" s="716"/>
      <c r="E2316" s="608"/>
      <c r="F2316" s="723"/>
    </row>
    <row r="2317" spans="1:6" ht="38.25">
      <c r="A2317" s="757" t="s">
        <v>1495</v>
      </c>
      <c r="B2317" s="725" t="s">
        <v>1098</v>
      </c>
      <c r="C2317" s="695"/>
      <c r="D2317" s="716"/>
      <c r="E2317" s="608"/>
      <c r="F2317" s="723"/>
    </row>
    <row r="2318" spans="1:6" ht="127.5">
      <c r="A2318" s="757"/>
      <c r="B2318" s="725" t="s">
        <v>1099</v>
      </c>
      <c r="C2318" s="695"/>
      <c r="D2318" s="716"/>
      <c r="E2318" s="608"/>
      <c r="F2318" s="723"/>
    </row>
    <row r="2319" spans="1:6">
      <c r="A2319" s="757"/>
      <c r="B2319" s="725" t="s">
        <v>1100</v>
      </c>
      <c r="C2319" s="695" t="s">
        <v>208</v>
      </c>
      <c r="D2319" s="716">
        <v>103</v>
      </c>
      <c r="E2319" s="608"/>
      <c r="F2319" s="723">
        <f>(D2319*E2319)</f>
        <v>0</v>
      </c>
    </row>
    <row r="2320" spans="1:6">
      <c r="A2320" s="757"/>
      <c r="B2320" s="105"/>
      <c r="C2320" s="695"/>
      <c r="D2320" s="716"/>
      <c r="E2320" s="608"/>
      <c r="F2320" s="723"/>
    </row>
    <row r="2321" spans="1:6" ht="25.5">
      <c r="A2321" s="757"/>
      <c r="B2321" s="725" t="s">
        <v>1101</v>
      </c>
      <c r="C2321" s="695"/>
      <c r="D2321" s="716"/>
      <c r="E2321" s="608"/>
      <c r="F2321" s="723"/>
    </row>
    <row r="2322" spans="1:6" ht="127.5">
      <c r="A2322" s="757"/>
      <c r="B2322" s="725" t="s">
        <v>1099</v>
      </c>
      <c r="C2322" s="695"/>
      <c r="D2322" s="716"/>
      <c r="E2322" s="608"/>
      <c r="F2322" s="723"/>
    </row>
    <row r="2323" spans="1:6">
      <c r="A2323" s="757"/>
      <c r="B2323" s="725" t="s">
        <v>1102</v>
      </c>
      <c r="C2323" s="695" t="s">
        <v>208</v>
      </c>
      <c r="D2323" s="716">
        <v>75</v>
      </c>
      <c r="E2323" s="608"/>
      <c r="F2323" s="723">
        <f>(D2323*E2323)</f>
        <v>0</v>
      </c>
    </row>
    <row r="2324" spans="1:6">
      <c r="A2324" s="757"/>
      <c r="B2324" s="105"/>
      <c r="C2324" s="695"/>
      <c r="D2324" s="716"/>
      <c r="E2324" s="608"/>
      <c r="F2324" s="723"/>
    </row>
    <row r="2325" spans="1:6" ht="25.5">
      <c r="A2325" s="757"/>
      <c r="B2325" s="725" t="s">
        <v>1101</v>
      </c>
      <c r="C2325" s="695"/>
      <c r="D2325" s="716"/>
      <c r="E2325" s="608"/>
      <c r="F2325" s="723"/>
    </row>
    <row r="2326" spans="1:6" ht="127.5">
      <c r="A2326" s="757"/>
      <c r="B2326" s="725" t="s">
        <v>1099</v>
      </c>
      <c r="C2326" s="695"/>
      <c r="D2326" s="716"/>
      <c r="E2326" s="608"/>
      <c r="F2326" s="723"/>
    </row>
    <row r="2327" spans="1:6">
      <c r="A2327" s="757"/>
      <c r="B2327" s="725" t="s">
        <v>1103</v>
      </c>
      <c r="C2327" s="695" t="s">
        <v>208</v>
      </c>
      <c r="D2327" s="716">
        <v>19</v>
      </c>
      <c r="E2327" s="608"/>
      <c r="F2327" s="723">
        <f>(D2327*E2327)</f>
        <v>0</v>
      </c>
    </row>
    <row r="2328" spans="1:6">
      <c r="A2328" s="757"/>
      <c r="B2328" s="105"/>
      <c r="C2328" s="695"/>
      <c r="D2328" s="716"/>
      <c r="E2328" s="608"/>
      <c r="F2328" s="723"/>
    </row>
    <row r="2329" spans="1:6" ht="89.25">
      <c r="A2329" s="757"/>
      <c r="B2329" s="778" t="s">
        <v>1104</v>
      </c>
      <c r="C2329" s="695" t="s">
        <v>136</v>
      </c>
      <c r="D2329" s="716">
        <v>1</v>
      </c>
      <c r="E2329" s="608"/>
      <c r="F2329" s="723">
        <f>(D2329*E2329)</f>
        <v>0</v>
      </c>
    </row>
    <row r="2330" spans="1:6">
      <c r="A2330" s="757"/>
      <c r="B2330" s="785"/>
      <c r="C2330" s="695"/>
      <c r="D2330" s="716"/>
      <c r="E2330" s="608"/>
      <c r="F2330" s="723"/>
    </row>
    <row r="2331" spans="1:6" s="69" customFormat="1">
      <c r="A2331" s="53" t="s">
        <v>0</v>
      </c>
      <c r="B2331" s="46" t="s">
        <v>1105</v>
      </c>
      <c r="C2331" s="1238"/>
      <c r="D2331" s="1239" t="s">
        <v>194</v>
      </c>
      <c r="E2331" s="707"/>
      <c r="F2331" s="710">
        <f>SUM(F2276:F2329)</f>
        <v>0</v>
      </c>
    </row>
    <row r="2332" spans="1:6">
      <c r="A2332" s="757"/>
      <c r="B2332" s="785"/>
      <c r="C2332" s="695"/>
      <c r="D2332" s="716"/>
      <c r="E2332" s="608"/>
      <c r="F2332" s="723"/>
    </row>
    <row r="2333" spans="1:6">
      <c r="A2333" s="757"/>
      <c r="B2333" s="785"/>
      <c r="C2333" s="695"/>
      <c r="D2333" s="716"/>
      <c r="E2333" s="608"/>
      <c r="F2333" s="723"/>
    </row>
    <row r="2334" spans="1:6" ht="25.5">
      <c r="A2334" s="107" t="s">
        <v>1</v>
      </c>
      <c r="B2334" s="105" t="s">
        <v>1107</v>
      </c>
      <c r="C2334" s="695"/>
      <c r="D2334" s="716"/>
      <c r="E2334" s="608"/>
      <c r="F2334" s="723"/>
    </row>
    <row r="2335" spans="1:6">
      <c r="A2335" s="757"/>
      <c r="B2335" s="785"/>
      <c r="C2335" s="695"/>
      <c r="D2335" s="716"/>
      <c r="E2335" s="608"/>
      <c r="F2335" s="723"/>
    </row>
    <row r="2336" spans="1:6" ht="89.25">
      <c r="A2336" s="757"/>
      <c r="B2336" s="736" t="s">
        <v>3564</v>
      </c>
      <c r="C2336" s="695"/>
      <c r="D2336" s="716"/>
      <c r="E2336" s="608"/>
      <c r="F2336" s="723"/>
    </row>
    <row r="2337" spans="1:6">
      <c r="A2337" s="757"/>
      <c r="B2337" s="736" t="s">
        <v>1108</v>
      </c>
      <c r="C2337" s="1242"/>
      <c r="D2337" s="1242"/>
      <c r="E2337" s="112"/>
      <c r="F2337" s="113"/>
    </row>
    <row r="2338" spans="1:6">
      <c r="A2338" s="757"/>
      <c r="B2338" s="736" t="s">
        <v>1109</v>
      </c>
      <c r="C2338" s="1242"/>
      <c r="D2338" s="1242"/>
      <c r="E2338" s="112"/>
      <c r="F2338" s="113"/>
    </row>
    <row r="2339" spans="1:6">
      <c r="A2339" s="757"/>
      <c r="B2339" s="736" t="s">
        <v>1110</v>
      </c>
      <c r="C2339" s="1242"/>
      <c r="D2339" s="1242"/>
      <c r="E2339" s="112"/>
      <c r="F2339" s="113"/>
    </row>
    <row r="2340" spans="1:6">
      <c r="A2340" s="757"/>
      <c r="B2340" s="736" t="s">
        <v>1111</v>
      </c>
      <c r="C2340" s="1242"/>
      <c r="D2340" s="1242"/>
      <c r="E2340" s="112"/>
      <c r="F2340" s="113"/>
    </row>
    <row r="2341" spans="1:6">
      <c r="A2341" s="757"/>
      <c r="B2341" s="736" t="s">
        <v>1112</v>
      </c>
      <c r="C2341" s="1242"/>
      <c r="D2341" s="1242"/>
      <c r="E2341" s="112"/>
      <c r="F2341" s="113"/>
    </row>
    <row r="2342" spans="1:6">
      <c r="A2342" s="757"/>
      <c r="B2342" s="736" t="s">
        <v>1113</v>
      </c>
      <c r="C2342" s="1242"/>
      <c r="D2342" s="1242"/>
      <c r="E2342" s="112"/>
      <c r="F2342" s="113"/>
    </row>
    <row r="2343" spans="1:6">
      <c r="A2343" s="757"/>
      <c r="B2343" s="736"/>
      <c r="C2343" s="1242"/>
      <c r="D2343" s="1242"/>
      <c r="E2343" s="112"/>
      <c r="F2343" s="113"/>
    </row>
    <row r="2344" spans="1:6" ht="25.5">
      <c r="A2344" s="757"/>
      <c r="B2344" s="736" t="s">
        <v>1114</v>
      </c>
      <c r="C2344" s="1242"/>
      <c r="D2344" s="1242"/>
      <c r="E2344" s="112"/>
      <c r="F2344" s="113"/>
    </row>
    <row r="2345" spans="1:6">
      <c r="A2345" s="757"/>
      <c r="B2345" s="736"/>
      <c r="C2345" s="1242"/>
      <c r="D2345" s="1242"/>
      <c r="E2345" s="112"/>
      <c r="F2345" s="113"/>
    </row>
    <row r="2346" spans="1:6">
      <c r="A2346" s="757"/>
      <c r="B2346" s="736" t="s">
        <v>1115</v>
      </c>
      <c r="C2346" s="1242"/>
      <c r="D2346" s="1242"/>
      <c r="E2346" s="112"/>
      <c r="F2346" s="113"/>
    </row>
    <row r="2347" spans="1:6" ht="51">
      <c r="A2347" s="757"/>
      <c r="B2347" s="736" t="s">
        <v>1116</v>
      </c>
      <c r="C2347" s="1242"/>
      <c r="D2347" s="1242"/>
      <c r="E2347" s="112"/>
      <c r="F2347" s="113"/>
    </row>
    <row r="2348" spans="1:6" ht="140.25">
      <c r="A2348" s="757"/>
      <c r="B2348" s="736" t="s">
        <v>1117</v>
      </c>
      <c r="C2348" s="1242"/>
      <c r="D2348" s="1242"/>
      <c r="E2348" s="112"/>
      <c r="F2348" s="113"/>
    </row>
    <row r="2349" spans="1:6">
      <c r="A2349" s="757"/>
      <c r="B2349" s="105"/>
      <c r="C2349" s="1242"/>
      <c r="D2349" s="1242"/>
      <c r="E2349" s="112"/>
      <c r="F2349" s="113"/>
    </row>
    <row r="2350" spans="1:6" ht="102">
      <c r="A2350" s="757"/>
      <c r="B2350" s="736" t="s">
        <v>1118</v>
      </c>
      <c r="C2350" s="114"/>
      <c r="D2350" s="114"/>
      <c r="E2350" s="114"/>
      <c r="F2350" s="113"/>
    </row>
    <row r="2351" spans="1:6" ht="114.75">
      <c r="A2351" s="757"/>
      <c r="B2351" s="736" t="s">
        <v>1119</v>
      </c>
      <c r="C2351" s="114"/>
      <c r="D2351" s="114"/>
      <c r="E2351" s="114"/>
      <c r="F2351" s="113"/>
    </row>
    <row r="2352" spans="1:6">
      <c r="A2352" s="757"/>
      <c r="B2352" s="105"/>
      <c r="C2352" s="1242"/>
      <c r="D2352" s="1242"/>
      <c r="E2352" s="112"/>
      <c r="F2352" s="113"/>
    </row>
    <row r="2353" spans="1:6" ht="127.5">
      <c r="A2353" s="757"/>
      <c r="B2353" s="736" t="s">
        <v>1120</v>
      </c>
      <c r="C2353" s="1242"/>
      <c r="D2353" s="1242"/>
      <c r="E2353" s="112"/>
      <c r="F2353" s="113"/>
    </row>
    <row r="2354" spans="1:6" ht="204">
      <c r="A2354" s="757"/>
      <c r="B2354" s="736" t="s">
        <v>1121</v>
      </c>
      <c r="C2354" s="1242"/>
      <c r="D2354" s="1242"/>
      <c r="E2354" s="112"/>
      <c r="F2354" s="113"/>
    </row>
    <row r="2355" spans="1:6">
      <c r="A2355" s="757"/>
      <c r="B2355" s="736"/>
      <c r="C2355" s="1242"/>
      <c r="D2355" s="1242"/>
      <c r="E2355" s="112"/>
      <c r="F2355" s="113"/>
    </row>
    <row r="2356" spans="1:6" ht="267.75">
      <c r="A2356" s="757"/>
      <c r="B2356" s="736" t="s">
        <v>1122</v>
      </c>
      <c r="C2356" s="1242"/>
      <c r="D2356" s="1242"/>
      <c r="E2356" s="112"/>
      <c r="F2356" s="113"/>
    </row>
    <row r="2357" spans="1:6" ht="153">
      <c r="A2357" s="757"/>
      <c r="B2357" s="736" t="s">
        <v>1123</v>
      </c>
      <c r="C2357" s="114"/>
      <c r="D2357" s="114"/>
      <c r="E2357" s="114"/>
      <c r="F2357" s="113"/>
    </row>
    <row r="2358" spans="1:6">
      <c r="A2358" s="757"/>
      <c r="B2358" s="105"/>
      <c r="C2358" s="1242"/>
      <c r="D2358" s="1242"/>
      <c r="E2358" s="112"/>
      <c r="F2358" s="113"/>
    </row>
    <row r="2359" spans="1:6" ht="51">
      <c r="A2359" s="757"/>
      <c r="B2359" s="736" t="s">
        <v>1124</v>
      </c>
      <c r="C2359" s="114"/>
      <c r="D2359" s="114"/>
      <c r="E2359" s="114"/>
      <c r="F2359" s="113"/>
    </row>
    <row r="2360" spans="1:6">
      <c r="A2360" s="757"/>
      <c r="B2360" s="736" t="s">
        <v>1125</v>
      </c>
      <c r="C2360" s="114"/>
      <c r="D2360" s="114"/>
      <c r="E2360" s="114"/>
      <c r="F2360" s="113"/>
    </row>
    <row r="2361" spans="1:6">
      <c r="A2361" s="757"/>
      <c r="B2361" s="785"/>
      <c r="C2361" s="695"/>
      <c r="D2361" s="716"/>
      <c r="E2361" s="608"/>
      <c r="F2361" s="723"/>
    </row>
    <row r="2362" spans="1:6">
      <c r="A2362" s="757" t="s">
        <v>1495</v>
      </c>
      <c r="B2362" s="105" t="s">
        <v>1126</v>
      </c>
      <c r="C2362" s="789"/>
      <c r="D2362" s="790"/>
      <c r="E2362" s="790"/>
      <c r="F2362" s="790"/>
    </row>
    <row r="2363" spans="1:6">
      <c r="A2363" s="757"/>
      <c r="B2363" s="725" t="s">
        <v>1127</v>
      </c>
      <c r="C2363" s="1237" t="s">
        <v>136</v>
      </c>
      <c r="D2363" s="1237">
        <v>28</v>
      </c>
      <c r="E2363" s="609"/>
      <c r="F2363" s="791">
        <f>D2363*E2363</f>
        <v>0</v>
      </c>
    </row>
    <row r="2364" spans="1:6">
      <c r="A2364" s="757"/>
      <c r="B2364" s="725"/>
      <c r="C2364" s="1237"/>
      <c r="D2364" s="1237"/>
      <c r="E2364" s="609"/>
      <c r="F2364" s="791"/>
    </row>
    <row r="2365" spans="1:6">
      <c r="A2365" s="757"/>
      <c r="B2365" s="105" t="s">
        <v>1128</v>
      </c>
      <c r="C2365" s="789"/>
      <c r="D2365" s="790"/>
      <c r="E2365" s="790"/>
      <c r="F2365" s="792"/>
    </row>
    <row r="2366" spans="1:6">
      <c r="A2366" s="757"/>
      <c r="B2366" s="725" t="s">
        <v>1129</v>
      </c>
      <c r="C2366" s="1237" t="s">
        <v>136</v>
      </c>
      <c r="D2366" s="1237">
        <v>2</v>
      </c>
      <c r="E2366" s="609"/>
      <c r="F2366" s="791">
        <f>D2366*E2366</f>
        <v>0</v>
      </c>
    </row>
    <row r="2367" spans="1:6">
      <c r="A2367" s="757"/>
      <c r="B2367" s="725"/>
      <c r="C2367" s="1237"/>
      <c r="D2367" s="1237"/>
      <c r="E2367" s="609"/>
      <c r="F2367" s="791"/>
    </row>
    <row r="2368" spans="1:6">
      <c r="A2368" s="757"/>
      <c r="B2368" s="105" t="s">
        <v>1130</v>
      </c>
      <c r="C2368" s="789"/>
      <c r="D2368" s="790"/>
      <c r="E2368" s="790"/>
      <c r="F2368" s="792"/>
    </row>
    <row r="2369" spans="1:6">
      <c r="A2369" s="757"/>
      <c r="B2369" s="725" t="s">
        <v>1131</v>
      </c>
      <c r="C2369" s="1237" t="s">
        <v>136</v>
      </c>
      <c r="D2369" s="1237">
        <v>9</v>
      </c>
      <c r="E2369" s="609"/>
      <c r="F2369" s="791">
        <f>D2369*E2369</f>
        <v>0</v>
      </c>
    </row>
    <row r="2370" spans="1:6">
      <c r="A2370" s="757"/>
      <c r="B2370" s="725"/>
      <c r="C2370" s="1237"/>
      <c r="D2370" s="1237"/>
      <c r="E2370" s="609"/>
      <c r="F2370" s="791"/>
    </row>
    <row r="2371" spans="1:6">
      <c r="A2371" s="757"/>
      <c r="B2371" s="105" t="s">
        <v>1132</v>
      </c>
      <c r="C2371" s="1237"/>
      <c r="D2371" s="1237"/>
      <c r="E2371" s="609"/>
      <c r="F2371" s="791"/>
    </row>
    <row r="2372" spans="1:6">
      <c r="A2372" s="757"/>
      <c r="B2372" s="995" t="s">
        <v>1133</v>
      </c>
      <c r="C2372" s="1237" t="s">
        <v>136</v>
      </c>
      <c r="D2372" s="1237">
        <v>2</v>
      </c>
      <c r="E2372" s="609"/>
      <c r="F2372" s="791">
        <f>D2372*E2372</f>
        <v>0</v>
      </c>
    </row>
    <row r="2373" spans="1:6">
      <c r="A2373" s="757"/>
      <c r="B2373" s="995"/>
      <c r="C2373" s="1237"/>
      <c r="D2373" s="1237"/>
      <c r="E2373" s="609"/>
      <c r="F2373" s="791"/>
    </row>
    <row r="2374" spans="1:6">
      <c r="A2374" s="757"/>
      <c r="B2374" s="105" t="s">
        <v>1132</v>
      </c>
      <c r="C2374" s="1237"/>
      <c r="D2374" s="1237"/>
      <c r="E2374" s="609"/>
      <c r="F2374" s="791"/>
    </row>
    <row r="2375" spans="1:6">
      <c r="A2375" s="757"/>
      <c r="B2375" s="995" t="s">
        <v>1134</v>
      </c>
      <c r="C2375" s="1237" t="s">
        <v>136</v>
      </c>
      <c r="D2375" s="1237">
        <v>10</v>
      </c>
      <c r="E2375" s="609"/>
      <c r="F2375" s="791">
        <f>D2375*E2375</f>
        <v>0</v>
      </c>
    </row>
    <row r="2376" spans="1:6">
      <c r="A2376" s="757"/>
      <c r="B2376" s="995"/>
      <c r="C2376" s="1237"/>
      <c r="D2376" s="1237"/>
      <c r="E2376" s="609"/>
      <c r="F2376" s="791"/>
    </row>
    <row r="2377" spans="1:6">
      <c r="A2377" s="757"/>
      <c r="B2377" s="105" t="s">
        <v>1132</v>
      </c>
      <c r="C2377" s="1237"/>
      <c r="D2377" s="1237"/>
      <c r="E2377" s="609"/>
      <c r="F2377" s="791"/>
    </row>
    <row r="2378" spans="1:6">
      <c r="A2378" s="757"/>
      <c r="B2378" s="995" t="s">
        <v>1135</v>
      </c>
      <c r="C2378" s="1237" t="s">
        <v>136</v>
      </c>
      <c r="D2378" s="1237">
        <v>6</v>
      </c>
      <c r="E2378" s="609"/>
      <c r="F2378" s="791">
        <f>D2378*E2378</f>
        <v>0</v>
      </c>
    </row>
    <row r="2379" spans="1:6">
      <c r="A2379" s="757"/>
      <c r="B2379" s="995"/>
      <c r="C2379" s="1237"/>
      <c r="D2379" s="1237"/>
      <c r="E2379" s="609"/>
      <c r="F2379" s="791"/>
    </row>
    <row r="2380" spans="1:6">
      <c r="A2380" s="757"/>
      <c r="B2380" s="105" t="s">
        <v>1132</v>
      </c>
      <c r="C2380" s="1237"/>
      <c r="D2380" s="1237"/>
      <c r="E2380" s="609"/>
      <c r="F2380" s="791"/>
    </row>
    <row r="2381" spans="1:6">
      <c r="A2381" s="757"/>
      <c r="B2381" s="995" t="s">
        <v>1136</v>
      </c>
      <c r="C2381" s="1237" t="s">
        <v>136</v>
      </c>
      <c r="D2381" s="1237">
        <v>4</v>
      </c>
      <c r="E2381" s="609"/>
      <c r="F2381" s="791">
        <f>D2381*E2381</f>
        <v>0</v>
      </c>
    </row>
    <row r="2382" spans="1:6">
      <c r="A2382" s="757"/>
      <c r="B2382" s="995"/>
      <c r="C2382" s="1237"/>
      <c r="D2382" s="1237"/>
      <c r="E2382" s="609"/>
      <c r="F2382" s="791"/>
    </row>
    <row r="2383" spans="1:6">
      <c r="A2383" s="757"/>
      <c r="B2383" s="110" t="s">
        <v>1137</v>
      </c>
      <c r="C2383" s="1237"/>
      <c r="D2383" s="1237"/>
      <c r="E2383" s="609"/>
      <c r="F2383" s="791"/>
    </row>
    <row r="2384" spans="1:6">
      <c r="A2384" s="757"/>
      <c r="B2384" s="995" t="s">
        <v>1138</v>
      </c>
      <c r="C2384" s="1237" t="s">
        <v>136</v>
      </c>
      <c r="D2384" s="1237">
        <v>28</v>
      </c>
      <c r="E2384" s="609"/>
      <c r="F2384" s="791">
        <f>D2384*E2384</f>
        <v>0</v>
      </c>
    </row>
    <row r="2385" spans="1:6">
      <c r="A2385" s="757"/>
      <c r="B2385" s="995"/>
      <c r="C2385" s="1237"/>
      <c r="D2385" s="1237"/>
      <c r="E2385" s="609"/>
      <c r="F2385" s="609"/>
    </row>
    <row r="2386" spans="1:6">
      <c r="A2386" s="757"/>
      <c r="B2386" s="995" t="s">
        <v>1139</v>
      </c>
      <c r="C2386" s="1237"/>
      <c r="D2386" s="1237"/>
      <c r="E2386" s="609"/>
      <c r="F2386" s="609"/>
    </row>
    <row r="2387" spans="1:6">
      <c r="A2387" s="757"/>
      <c r="B2387" s="995" t="s">
        <v>1140</v>
      </c>
      <c r="C2387" s="1237"/>
      <c r="D2387" s="1237"/>
      <c r="E2387" s="609"/>
      <c r="F2387" s="609"/>
    </row>
    <row r="2388" spans="1:6">
      <c r="A2388" s="757"/>
      <c r="B2388" s="995" t="s">
        <v>1141</v>
      </c>
      <c r="C2388" s="1237"/>
      <c r="D2388" s="1237"/>
      <c r="E2388" s="609"/>
      <c r="F2388" s="609"/>
    </row>
    <row r="2389" spans="1:6">
      <c r="A2389" s="757"/>
      <c r="B2389" s="995" t="s">
        <v>1142</v>
      </c>
      <c r="C2389" s="1237"/>
      <c r="D2389" s="1237"/>
      <c r="E2389" s="609"/>
      <c r="F2389" s="609"/>
    </row>
    <row r="2390" spans="1:6">
      <c r="A2390" s="757"/>
      <c r="B2390" s="995" t="s">
        <v>1143</v>
      </c>
      <c r="C2390" s="1237"/>
      <c r="D2390" s="1237"/>
      <c r="E2390" s="609"/>
      <c r="F2390" s="609"/>
    </row>
    <row r="2391" spans="1:6">
      <c r="A2391" s="757"/>
      <c r="B2391" s="995"/>
      <c r="C2391" s="1237"/>
      <c r="D2391" s="1237"/>
      <c r="E2391" s="609"/>
      <c r="F2391" s="609"/>
    </row>
    <row r="2392" spans="1:6">
      <c r="A2392" s="757"/>
      <c r="B2392" s="110" t="s">
        <v>1144</v>
      </c>
      <c r="C2392" s="1237"/>
      <c r="D2392" s="1237"/>
      <c r="E2392" s="609"/>
      <c r="F2392" s="609"/>
    </row>
    <row r="2393" spans="1:6">
      <c r="A2393" s="757"/>
      <c r="B2393" s="995" t="s">
        <v>1145</v>
      </c>
      <c r="C2393" s="1237" t="s">
        <v>136</v>
      </c>
      <c r="D2393" s="1237">
        <v>2</v>
      </c>
      <c r="E2393" s="609"/>
      <c r="F2393" s="734">
        <f>D2393*E2393</f>
        <v>0</v>
      </c>
    </row>
    <row r="2394" spans="1:6">
      <c r="A2394" s="757"/>
      <c r="B2394" s="995"/>
      <c r="C2394" s="1237"/>
      <c r="D2394" s="1237"/>
      <c r="E2394" s="609"/>
      <c r="F2394" s="734"/>
    </row>
    <row r="2395" spans="1:6">
      <c r="A2395" s="757"/>
      <c r="B2395" s="110" t="s">
        <v>1146</v>
      </c>
      <c r="C2395" s="1237"/>
      <c r="D2395" s="1237"/>
      <c r="E2395" s="609"/>
      <c r="F2395" s="734"/>
    </row>
    <row r="2396" spans="1:6">
      <c r="A2396" s="757"/>
      <c r="B2396" s="995" t="s">
        <v>1147</v>
      </c>
      <c r="C2396" s="1237" t="s">
        <v>136</v>
      </c>
      <c r="D2396" s="1237">
        <v>9</v>
      </c>
      <c r="E2396" s="609"/>
      <c r="F2396" s="734">
        <f>D2396*E2396</f>
        <v>0</v>
      </c>
    </row>
    <row r="2397" spans="1:6">
      <c r="A2397" s="757"/>
      <c r="B2397" s="995"/>
      <c r="C2397" s="1237"/>
      <c r="D2397" s="1237"/>
      <c r="E2397" s="609"/>
      <c r="F2397" s="734"/>
    </row>
    <row r="2398" spans="1:6">
      <c r="A2398" s="757"/>
      <c r="B2398" s="110" t="s">
        <v>1148</v>
      </c>
      <c r="C2398" s="1237"/>
      <c r="D2398" s="1237"/>
      <c r="E2398" s="609"/>
      <c r="F2398" s="734"/>
    </row>
    <row r="2399" spans="1:6">
      <c r="A2399" s="757"/>
      <c r="B2399" s="995" t="s">
        <v>1149</v>
      </c>
      <c r="C2399" s="1237" t="s">
        <v>136</v>
      </c>
      <c r="D2399" s="1237">
        <v>2</v>
      </c>
      <c r="E2399" s="609"/>
      <c r="F2399" s="734">
        <f>D2399*E2399</f>
        <v>0</v>
      </c>
    </row>
    <row r="2400" spans="1:6">
      <c r="A2400" s="757"/>
      <c r="B2400" s="995"/>
      <c r="C2400" s="1237"/>
      <c r="D2400" s="1237"/>
      <c r="E2400" s="609"/>
      <c r="F2400" s="734"/>
    </row>
    <row r="2401" spans="1:6">
      <c r="A2401" s="757"/>
      <c r="B2401" s="110" t="s">
        <v>1148</v>
      </c>
      <c r="C2401" s="1237"/>
      <c r="D2401" s="1237"/>
      <c r="E2401" s="609"/>
      <c r="F2401" s="734"/>
    </row>
    <row r="2402" spans="1:6">
      <c r="A2402" s="757"/>
      <c r="B2402" s="995" t="s">
        <v>1150</v>
      </c>
      <c r="C2402" s="1237" t="s">
        <v>136</v>
      </c>
      <c r="D2402" s="1237">
        <v>12</v>
      </c>
      <c r="E2402" s="609"/>
      <c r="F2402" s="734">
        <f>D2402*E2402</f>
        <v>0</v>
      </c>
    </row>
    <row r="2403" spans="1:6">
      <c r="A2403" s="757"/>
      <c r="B2403" s="995"/>
      <c r="C2403" s="1237"/>
      <c r="D2403" s="1237"/>
      <c r="E2403" s="609"/>
      <c r="F2403" s="734"/>
    </row>
    <row r="2404" spans="1:6">
      <c r="A2404" s="757"/>
      <c r="B2404" s="110" t="s">
        <v>1148</v>
      </c>
      <c r="C2404" s="1237"/>
      <c r="D2404" s="1237"/>
      <c r="E2404" s="609"/>
      <c r="F2404" s="734"/>
    </row>
    <row r="2405" spans="1:6">
      <c r="A2405" s="757"/>
      <c r="B2405" s="995" t="s">
        <v>1151</v>
      </c>
      <c r="C2405" s="1237" t="s">
        <v>136</v>
      </c>
      <c r="D2405" s="1237">
        <v>4</v>
      </c>
      <c r="E2405" s="609"/>
      <c r="F2405" s="734">
        <f>D2405*E2405</f>
        <v>0</v>
      </c>
    </row>
    <row r="2406" spans="1:6">
      <c r="A2406" s="757"/>
      <c r="B2406" s="995"/>
      <c r="C2406" s="1237"/>
      <c r="D2406" s="1237"/>
      <c r="E2406" s="609"/>
      <c r="F2406" s="734"/>
    </row>
    <row r="2407" spans="1:6">
      <c r="A2407" s="757"/>
      <c r="B2407" s="110" t="s">
        <v>1148</v>
      </c>
      <c r="C2407" s="1237"/>
      <c r="D2407" s="1237"/>
      <c r="E2407" s="609"/>
      <c r="F2407" s="734"/>
    </row>
    <row r="2408" spans="1:6">
      <c r="A2408" s="757"/>
      <c r="B2408" s="995" t="s">
        <v>1152</v>
      </c>
      <c r="C2408" s="1237" t="s">
        <v>136</v>
      </c>
      <c r="D2408" s="1237">
        <v>4</v>
      </c>
      <c r="E2408" s="609"/>
      <c r="F2408" s="734">
        <f>D2408*E2408</f>
        <v>0</v>
      </c>
    </row>
    <row r="2409" spans="1:6">
      <c r="A2409" s="757"/>
      <c r="B2409" s="995"/>
      <c r="C2409" s="1237"/>
      <c r="D2409" s="1237"/>
      <c r="E2409" s="609"/>
      <c r="F2409" s="734"/>
    </row>
    <row r="2410" spans="1:6">
      <c r="A2410" s="757"/>
      <c r="B2410" s="995" t="s">
        <v>1153</v>
      </c>
      <c r="C2410" s="1237" t="s">
        <v>136</v>
      </c>
      <c r="D2410" s="1237">
        <v>61</v>
      </c>
      <c r="E2410" s="609"/>
      <c r="F2410" s="734">
        <f>D2410*E2410</f>
        <v>0</v>
      </c>
    </row>
    <row r="2411" spans="1:6">
      <c r="A2411" s="757"/>
      <c r="B2411" s="785"/>
      <c r="C2411" s="695"/>
      <c r="D2411" s="716"/>
      <c r="E2411" s="608"/>
      <c r="F2411" s="723"/>
    </row>
    <row r="2412" spans="1:6">
      <c r="A2412" s="757"/>
      <c r="B2412" s="785"/>
      <c r="C2412" s="695"/>
      <c r="D2412" s="716"/>
      <c r="E2412" s="608"/>
      <c r="F2412" s="723"/>
    </row>
    <row r="2413" spans="1:6" s="69" customFormat="1" ht="25.5">
      <c r="A2413" s="53" t="s">
        <v>1</v>
      </c>
      <c r="B2413" s="115" t="s">
        <v>1154</v>
      </c>
      <c r="C2413" s="1238"/>
      <c r="D2413" s="1239" t="s">
        <v>194</v>
      </c>
      <c r="E2413" s="707"/>
      <c r="F2413" s="710">
        <f>SUM(F2363:F2410)</f>
        <v>0</v>
      </c>
    </row>
    <row r="2414" spans="1:6">
      <c r="A2414" s="757"/>
      <c r="B2414" s="785"/>
      <c r="C2414" s="695"/>
      <c r="D2414" s="716"/>
      <c r="E2414" s="608"/>
      <c r="F2414" s="723"/>
    </row>
    <row r="2415" spans="1:6" s="69" customFormat="1">
      <c r="A2415" s="53">
        <v>12</v>
      </c>
      <c r="B2415" s="116" t="s">
        <v>1155</v>
      </c>
      <c r="C2415" s="1238"/>
      <c r="D2415" s="1239" t="s">
        <v>194</v>
      </c>
      <c r="E2415" s="707"/>
      <c r="F2415" s="710">
        <f>SUM(F2413,F2331,F2271)</f>
        <v>0</v>
      </c>
    </row>
    <row r="2416" spans="1:6">
      <c r="A2416" s="757"/>
      <c r="B2416" s="785"/>
      <c r="C2416" s="695"/>
      <c r="D2416" s="716"/>
      <c r="E2416" s="608"/>
      <c r="F2416" s="723"/>
    </row>
    <row r="2417" spans="1:6">
      <c r="A2417" s="757"/>
      <c r="B2417" s="785"/>
      <c r="C2417" s="695"/>
      <c r="D2417" s="716"/>
      <c r="E2417" s="608"/>
      <c r="F2417" s="723"/>
    </row>
    <row r="2418" spans="1:6" s="69" customFormat="1">
      <c r="A2418" s="32">
        <v>13</v>
      </c>
      <c r="B2418" s="3" t="s">
        <v>1156</v>
      </c>
      <c r="C2418" s="1240"/>
      <c r="D2418" s="1241"/>
      <c r="E2418" s="73"/>
      <c r="F2418" s="85"/>
    </row>
    <row r="2419" spans="1:6" s="69" customFormat="1">
      <c r="A2419" s="32"/>
      <c r="B2419" s="3"/>
      <c r="C2419" s="1240"/>
      <c r="D2419" s="1241"/>
      <c r="E2419" s="73"/>
      <c r="F2419" s="85"/>
    </row>
    <row r="2420" spans="1:6" ht="38.25">
      <c r="A2420" s="757"/>
      <c r="B2420" s="8" t="s">
        <v>4386</v>
      </c>
      <c r="C2420" s="695"/>
      <c r="D2420" s="716"/>
      <c r="E2420" s="608"/>
      <c r="F2420" s="723"/>
    </row>
    <row r="2421" spans="1:6">
      <c r="A2421" s="757"/>
      <c r="B2421" s="8"/>
      <c r="C2421" s="695"/>
      <c r="D2421" s="716"/>
      <c r="E2421" s="608"/>
      <c r="F2421" s="723"/>
    </row>
    <row r="2422" spans="1:6" ht="14.25">
      <c r="A2422" s="757" t="s">
        <v>445</v>
      </c>
      <c r="B2422" s="117" t="s">
        <v>1157</v>
      </c>
      <c r="C2422" s="728"/>
      <c r="D2422" s="1236"/>
      <c r="E2422" s="729"/>
      <c r="F2422" s="730"/>
    </row>
    <row r="2423" spans="1:6" ht="89.25">
      <c r="A2423" s="757"/>
      <c r="B2423" s="118" t="s">
        <v>1158</v>
      </c>
      <c r="C2423" s="728"/>
      <c r="D2423" s="1236"/>
      <c r="E2423" s="729"/>
      <c r="F2423" s="730"/>
    </row>
    <row r="2424" spans="1:6">
      <c r="A2424" s="757"/>
      <c r="B2424" s="119" t="s">
        <v>1159</v>
      </c>
      <c r="C2424" s="695" t="s">
        <v>63</v>
      </c>
      <c r="D2424" s="716">
        <v>420</v>
      </c>
      <c r="E2424" s="608"/>
      <c r="F2424" s="723">
        <f>(D2424*E2424)</f>
        <v>0</v>
      </c>
    </row>
    <row r="2425" spans="1:6" ht="14.25">
      <c r="A2425" s="757"/>
      <c r="B2425" s="118"/>
      <c r="C2425" s="728"/>
      <c r="D2425" s="1236"/>
      <c r="E2425" s="729"/>
      <c r="F2425" s="730"/>
    </row>
    <row r="2426" spans="1:6" ht="38.25">
      <c r="A2426" s="757" t="s">
        <v>446</v>
      </c>
      <c r="B2426" s="120" t="s">
        <v>1160</v>
      </c>
      <c r="C2426" s="728"/>
      <c r="D2426" s="1236"/>
      <c r="E2426" s="729"/>
      <c r="F2426" s="730"/>
    </row>
    <row r="2427" spans="1:6" ht="89.25">
      <c r="A2427" s="757"/>
      <c r="B2427" s="121" t="s">
        <v>1161</v>
      </c>
      <c r="C2427" s="1243" t="s">
        <v>63</v>
      </c>
      <c r="D2427" s="716">
        <v>420</v>
      </c>
      <c r="E2427" s="608"/>
      <c r="F2427" s="723">
        <f>(D2427*E2427)</f>
        <v>0</v>
      </c>
    </row>
    <row r="2428" spans="1:6" ht="14.25">
      <c r="A2428" s="757"/>
      <c r="B2428" s="727"/>
      <c r="C2428" s="728"/>
      <c r="D2428" s="1236"/>
      <c r="E2428" s="729"/>
      <c r="F2428" s="730"/>
    </row>
    <row r="2429" spans="1:6" ht="25.5">
      <c r="A2429" s="757" t="s">
        <v>447</v>
      </c>
      <c r="B2429" s="122" t="s">
        <v>1162</v>
      </c>
      <c r="C2429" s="1244"/>
      <c r="D2429" s="1236"/>
      <c r="E2429" s="729"/>
      <c r="F2429" s="730"/>
    </row>
    <row r="2430" spans="1:6" ht="63.75">
      <c r="A2430" s="757"/>
      <c r="B2430" s="118" t="s">
        <v>4393</v>
      </c>
      <c r="C2430" s="1243" t="s">
        <v>63</v>
      </c>
      <c r="D2430" s="716">
        <v>420</v>
      </c>
      <c r="E2430" s="608"/>
      <c r="F2430" s="723">
        <f>(D2430*E2430)</f>
        <v>0</v>
      </c>
    </row>
    <row r="2431" spans="1:6" ht="14.25">
      <c r="A2431" s="757"/>
      <c r="B2431" s="727"/>
      <c r="C2431" s="728"/>
      <c r="D2431" s="1236"/>
      <c r="E2431" s="729"/>
      <c r="F2431" s="730"/>
    </row>
    <row r="2432" spans="1:6" ht="14.25">
      <c r="A2432" s="757" t="s">
        <v>448</v>
      </c>
      <c r="B2432" s="122" t="s">
        <v>1163</v>
      </c>
      <c r="C2432" s="728"/>
      <c r="D2432" s="1236"/>
      <c r="E2432" s="729"/>
      <c r="F2432" s="730"/>
    </row>
    <row r="2433" spans="1:6" ht="76.5">
      <c r="A2433" s="757"/>
      <c r="B2433" s="118" t="s">
        <v>1164</v>
      </c>
      <c r="C2433" s="1243" t="s">
        <v>63</v>
      </c>
      <c r="D2433" s="716">
        <v>420</v>
      </c>
      <c r="E2433" s="608"/>
      <c r="F2433" s="723">
        <f>(D2433*E2433)</f>
        <v>0</v>
      </c>
    </row>
    <row r="2434" spans="1:6" ht="14.25">
      <c r="A2434" s="757"/>
      <c r="B2434" s="727"/>
      <c r="C2434" s="728"/>
      <c r="D2434" s="1236"/>
      <c r="E2434" s="729"/>
      <c r="F2434" s="730"/>
    </row>
    <row r="2435" spans="1:6" ht="25.5">
      <c r="A2435" s="757" t="s">
        <v>449</v>
      </c>
      <c r="B2435" s="122" t="s">
        <v>1165</v>
      </c>
      <c r="C2435" s="728"/>
      <c r="D2435" s="1236"/>
      <c r="E2435" s="729"/>
      <c r="F2435" s="730"/>
    </row>
    <row r="2436" spans="1:6" ht="76.5">
      <c r="A2436" s="757"/>
      <c r="B2436" s="118" t="s">
        <v>1166</v>
      </c>
      <c r="C2436" s="1243" t="s">
        <v>63</v>
      </c>
      <c r="D2436" s="716">
        <v>420</v>
      </c>
      <c r="E2436" s="608"/>
      <c r="F2436" s="723">
        <f>(D2436*E2436)</f>
        <v>0</v>
      </c>
    </row>
    <row r="2437" spans="1:6" ht="14.25">
      <c r="A2437" s="757"/>
      <c r="B2437" s="727"/>
      <c r="C2437" s="728"/>
      <c r="D2437" s="1236"/>
      <c r="E2437" s="729"/>
      <c r="F2437" s="730"/>
    </row>
    <row r="2438" spans="1:6" ht="14.25">
      <c r="A2438" s="757" t="s">
        <v>450</v>
      </c>
      <c r="B2438" s="122" t="s">
        <v>1167</v>
      </c>
      <c r="C2438" s="728"/>
      <c r="D2438" s="1236"/>
      <c r="E2438" s="729"/>
      <c r="F2438" s="730"/>
    </row>
    <row r="2439" spans="1:6" ht="51">
      <c r="A2439" s="757"/>
      <c r="B2439" s="118" t="s">
        <v>1168</v>
      </c>
      <c r="C2439" s="1243" t="s">
        <v>208</v>
      </c>
      <c r="D2439" s="716">
        <v>10</v>
      </c>
      <c r="E2439" s="608"/>
      <c r="F2439" s="723">
        <f>(D2439*E2439)</f>
        <v>0</v>
      </c>
    </row>
    <row r="2440" spans="1:6" ht="14.25">
      <c r="A2440" s="757"/>
      <c r="B2440" s="727"/>
      <c r="C2440" s="728"/>
      <c r="D2440" s="1236"/>
      <c r="E2440" s="729"/>
      <c r="F2440" s="730"/>
    </row>
    <row r="2441" spans="1:6" ht="76.5">
      <c r="A2441" s="757" t="s">
        <v>863</v>
      </c>
      <c r="B2441" s="995" t="s">
        <v>1169</v>
      </c>
      <c r="C2441" s="1243" t="s">
        <v>63</v>
      </c>
      <c r="D2441" s="716">
        <v>50</v>
      </c>
      <c r="E2441" s="608"/>
      <c r="F2441" s="723">
        <f>(D2441*E2441)</f>
        <v>0</v>
      </c>
    </row>
    <row r="2442" spans="1:6">
      <c r="A2442" s="757"/>
      <c r="B2442" s="785"/>
      <c r="C2442" s="695"/>
      <c r="D2442" s="716"/>
      <c r="E2442" s="608"/>
      <c r="F2442" s="723"/>
    </row>
    <row r="2443" spans="1:6">
      <c r="A2443" s="757"/>
      <c r="B2443" s="785"/>
      <c r="C2443" s="695"/>
      <c r="D2443" s="716"/>
      <c r="E2443" s="608"/>
      <c r="F2443" s="723"/>
    </row>
    <row r="2444" spans="1:6" s="69" customFormat="1">
      <c r="A2444" s="53">
        <v>13</v>
      </c>
      <c r="B2444" s="116" t="s">
        <v>1171</v>
      </c>
      <c r="C2444" s="1238"/>
      <c r="D2444" s="1239" t="s">
        <v>194</v>
      </c>
      <c r="E2444" s="707"/>
      <c r="F2444" s="710">
        <f>SUM(F2423:F2441)</f>
        <v>0</v>
      </c>
    </row>
    <row r="2445" spans="1:6">
      <c r="A2445" s="757"/>
      <c r="B2445" s="785"/>
      <c r="C2445" s="695"/>
      <c r="D2445" s="716"/>
      <c r="E2445" s="608"/>
      <c r="F2445" s="723"/>
    </row>
    <row r="2446" spans="1:6">
      <c r="A2446" s="757"/>
      <c r="B2446" s="785"/>
      <c r="C2446" s="695"/>
      <c r="D2446" s="716"/>
      <c r="E2446" s="608"/>
      <c r="F2446" s="723"/>
    </row>
    <row r="2447" spans="1:6" s="69" customFormat="1">
      <c r="A2447" s="32">
        <v>14</v>
      </c>
      <c r="B2447" s="3" t="s">
        <v>1172</v>
      </c>
      <c r="C2447" s="1240"/>
      <c r="D2447" s="1241"/>
      <c r="E2447" s="73"/>
      <c r="F2447" s="85"/>
    </row>
    <row r="2448" spans="1:6" s="69" customFormat="1">
      <c r="A2448" s="32"/>
      <c r="B2448" s="3"/>
      <c r="C2448" s="1240"/>
      <c r="D2448" s="1241"/>
      <c r="E2448" s="73"/>
      <c r="F2448" s="85"/>
    </row>
    <row r="2449" spans="1:6" ht="38.25">
      <c r="A2449" s="757"/>
      <c r="B2449" s="8" t="s">
        <v>4386</v>
      </c>
      <c r="C2449" s="695"/>
      <c r="D2449" s="716"/>
      <c r="E2449" s="608"/>
      <c r="F2449" s="723"/>
    </row>
    <row r="2450" spans="1:6">
      <c r="A2450" s="757"/>
      <c r="B2450" s="8"/>
      <c r="C2450" s="695"/>
      <c r="D2450" s="716"/>
      <c r="E2450" s="608"/>
      <c r="F2450" s="723"/>
    </row>
    <row r="2451" spans="1:6" ht="89.25">
      <c r="A2451" s="757" t="s">
        <v>459</v>
      </c>
      <c r="B2451" s="793" t="s">
        <v>1173</v>
      </c>
      <c r="C2451" s="695" t="s">
        <v>63</v>
      </c>
      <c r="D2451" s="716">
        <v>500</v>
      </c>
      <c r="E2451" s="608"/>
      <c r="F2451" s="723">
        <f>(D2451*E2451)</f>
        <v>0</v>
      </c>
    </row>
    <row r="2452" spans="1:6">
      <c r="A2452" s="757"/>
      <c r="B2452" s="785"/>
      <c r="C2452" s="695"/>
      <c r="D2452" s="716"/>
      <c r="E2452" s="608"/>
      <c r="F2452" s="723"/>
    </row>
    <row r="2453" spans="1:6">
      <c r="A2453" s="757"/>
      <c r="B2453" s="785"/>
      <c r="C2453" s="695"/>
      <c r="D2453" s="716"/>
      <c r="E2453" s="608"/>
      <c r="F2453" s="723"/>
    </row>
    <row r="2454" spans="1:6">
      <c r="A2454" s="53">
        <v>14</v>
      </c>
      <c r="B2454" s="116" t="s">
        <v>1174</v>
      </c>
      <c r="C2454" s="1238"/>
      <c r="D2454" s="1239" t="s">
        <v>194</v>
      </c>
      <c r="E2454" s="707"/>
      <c r="F2454" s="710">
        <f>SUM(F2451)</f>
        <v>0</v>
      </c>
    </row>
    <row r="2455" spans="1:6">
      <c r="A2455" s="757"/>
      <c r="B2455" s="785"/>
      <c r="C2455" s="695"/>
      <c r="D2455" s="716"/>
      <c r="E2455" s="608"/>
      <c r="F2455" s="723"/>
    </row>
    <row r="2456" spans="1:6" ht="38.25">
      <c r="A2456" s="757"/>
      <c r="B2456" s="8" t="s">
        <v>3791</v>
      </c>
      <c r="C2456" s="695"/>
      <c r="D2456" s="716"/>
      <c r="E2456" s="608"/>
      <c r="F2456" s="723"/>
    </row>
    <row r="2457" spans="1:6">
      <c r="A2457" s="757"/>
      <c r="B2457" s="8"/>
      <c r="C2457" s="695"/>
      <c r="D2457" s="716"/>
      <c r="E2457" s="608"/>
      <c r="F2457" s="723"/>
    </row>
    <row r="2458" spans="1:6">
      <c r="A2458" s="32">
        <v>15</v>
      </c>
      <c r="B2458" s="3" t="s">
        <v>625</v>
      </c>
      <c r="C2458" s="695"/>
      <c r="D2458" s="1245"/>
      <c r="E2458" s="688"/>
      <c r="F2458" s="688"/>
    </row>
    <row r="2459" spans="1:6">
      <c r="A2459" s="32"/>
      <c r="B2459" s="3"/>
      <c r="C2459" s="695"/>
      <c r="D2459" s="1245"/>
      <c r="E2459" s="608"/>
      <c r="F2459" s="688"/>
    </row>
    <row r="2460" spans="1:6">
      <c r="A2460" s="32"/>
      <c r="B2460" s="3"/>
      <c r="C2460" s="695"/>
      <c r="D2460" s="1245"/>
      <c r="E2460" s="608"/>
      <c r="F2460" s="688"/>
    </row>
    <row r="2461" spans="1:6" ht="153">
      <c r="A2461" s="689" t="s">
        <v>1170</v>
      </c>
      <c r="B2461" s="726" t="s">
        <v>4392</v>
      </c>
      <c r="C2461" s="1246"/>
      <c r="D2461" s="1245"/>
      <c r="E2461" s="688"/>
      <c r="F2461" s="615"/>
    </row>
    <row r="2462" spans="1:6" ht="63.75">
      <c r="A2462" s="32"/>
      <c r="B2462" s="726" t="s">
        <v>1204</v>
      </c>
      <c r="C2462" s="1246"/>
      <c r="D2462" s="1245"/>
      <c r="E2462" s="688"/>
      <c r="F2462" s="615"/>
    </row>
    <row r="2463" spans="1:6">
      <c r="A2463" s="32"/>
      <c r="B2463" s="794"/>
      <c r="C2463" s="695" t="s">
        <v>208</v>
      </c>
      <c r="D2463" s="716">
        <v>360</v>
      </c>
      <c r="E2463" s="608"/>
      <c r="F2463" s="723">
        <f>(D2463*E2463)</f>
        <v>0</v>
      </c>
    </row>
    <row r="2464" spans="1:6">
      <c r="A2464" s="32"/>
      <c r="B2464" s="3"/>
      <c r="C2464" s="695"/>
      <c r="D2464" s="1245"/>
      <c r="E2464" s="608"/>
      <c r="F2464" s="688"/>
    </row>
    <row r="2465" spans="1:6" ht="153">
      <c r="A2465" s="689" t="s">
        <v>229</v>
      </c>
      <c r="B2465" s="726" t="s">
        <v>4391</v>
      </c>
      <c r="C2465" s="1246"/>
      <c r="D2465" s="1245"/>
      <c r="E2465" s="688"/>
      <c r="F2465" s="615"/>
    </row>
    <row r="2466" spans="1:6" ht="63.75">
      <c r="A2466" s="32"/>
      <c r="B2466" s="726" t="s">
        <v>1204</v>
      </c>
      <c r="C2466" s="1246"/>
      <c r="D2466" s="1245"/>
      <c r="E2466" s="688"/>
      <c r="F2466" s="615"/>
    </row>
    <row r="2467" spans="1:6">
      <c r="A2467" s="32"/>
      <c r="B2467" s="794"/>
      <c r="C2467" s="695" t="s">
        <v>208</v>
      </c>
      <c r="D2467" s="716">
        <v>210</v>
      </c>
      <c r="E2467" s="608"/>
      <c r="F2467" s="723">
        <f>(D2467*E2467)</f>
        <v>0</v>
      </c>
    </row>
    <row r="2468" spans="1:6">
      <c r="A2468" s="32"/>
      <c r="B2468" s="3"/>
      <c r="C2468" s="695"/>
      <c r="D2468" s="1245"/>
      <c r="E2468" s="608"/>
      <c r="F2468" s="688"/>
    </row>
    <row r="2469" spans="1:6" ht="165.75">
      <c r="A2469" s="689" t="s">
        <v>531</v>
      </c>
      <c r="B2469" s="726" t="s">
        <v>4390</v>
      </c>
      <c r="C2469" s="1246"/>
      <c r="D2469" s="1245"/>
      <c r="E2469" s="688"/>
      <c r="F2469" s="615"/>
    </row>
    <row r="2470" spans="1:6" ht="63.75">
      <c r="A2470" s="32"/>
      <c r="B2470" s="726" t="s">
        <v>1204</v>
      </c>
      <c r="C2470" s="1246"/>
      <c r="D2470" s="1245"/>
      <c r="E2470" s="688"/>
      <c r="F2470" s="615"/>
    </row>
    <row r="2471" spans="1:6">
      <c r="A2471" s="32"/>
      <c r="B2471" s="794"/>
      <c r="C2471" s="695" t="s">
        <v>208</v>
      </c>
      <c r="D2471" s="716">
        <v>4100</v>
      </c>
      <c r="E2471" s="608"/>
      <c r="F2471" s="723">
        <f>(D2471*E2471)</f>
        <v>0</v>
      </c>
    </row>
    <row r="2472" spans="1:6">
      <c r="A2472" s="32"/>
      <c r="B2472" s="3"/>
      <c r="C2472" s="695"/>
      <c r="D2472" s="1245"/>
      <c r="E2472" s="608"/>
      <c r="F2472" s="688"/>
    </row>
    <row r="2473" spans="1:6" ht="153">
      <c r="A2473" s="689" t="s">
        <v>532</v>
      </c>
      <c r="B2473" s="726" t="s">
        <v>4389</v>
      </c>
      <c r="C2473" s="1246"/>
      <c r="D2473" s="1245"/>
      <c r="E2473" s="688"/>
      <c r="F2473" s="615"/>
    </row>
    <row r="2474" spans="1:6" ht="63.75">
      <c r="A2474" s="32"/>
      <c r="B2474" s="726" t="s">
        <v>1204</v>
      </c>
      <c r="C2474" s="1246"/>
      <c r="D2474" s="1245"/>
      <c r="E2474" s="688"/>
      <c r="F2474" s="615"/>
    </row>
    <row r="2475" spans="1:6">
      <c r="A2475" s="32"/>
      <c r="B2475" s="794"/>
      <c r="C2475" s="695" t="s">
        <v>208</v>
      </c>
      <c r="D2475" s="716">
        <v>930</v>
      </c>
      <c r="E2475" s="608"/>
      <c r="F2475" s="723">
        <f>(D2475*E2475)</f>
        <v>0</v>
      </c>
    </row>
    <row r="2476" spans="1:6">
      <c r="A2476" s="32"/>
      <c r="B2476" s="20"/>
      <c r="C2476" s="695"/>
      <c r="D2476" s="1245"/>
      <c r="E2476" s="608"/>
      <c r="F2476" s="696"/>
    </row>
    <row r="2477" spans="1:6">
      <c r="A2477" s="32"/>
      <c r="B2477" s="20"/>
      <c r="C2477" s="695"/>
      <c r="D2477" s="1245"/>
      <c r="E2477" s="608"/>
      <c r="F2477" s="696"/>
    </row>
    <row r="2478" spans="1:6" ht="51">
      <c r="A2478" s="689" t="s">
        <v>533</v>
      </c>
      <c r="B2478" s="726" t="s">
        <v>1205</v>
      </c>
      <c r="C2478" s="695"/>
      <c r="D2478" s="1245"/>
      <c r="E2478" s="608"/>
      <c r="F2478" s="696"/>
    </row>
    <row r="2479" spans="1:6">
      <c r="A2479" s="689"/>
      <c r="B2479" s="794"/>
      <c r="C2479" s="695" t="s">
        <v>208</v>
      </c>
      <c r="D2479" s="716">
        <v>4</v>
      </c>
      <c r="E2479" s="608"/>
      <c r="F2479" s="723">
        <f>(D2479*E2479)</f>
        <v>0</v>
      </c>
    </row>
    <row r="2480" spans="1:6">
      <c r="A2480" s="689"/>
      <c r="B2480" s="20"/>
      <c r="C2480" s="695"/>
      <c r="D2480" s="1245"/>
      <c r="E2480" s="608"/>
      <c r="F2480" s="696"/>
    </row>
    <row r="2481" spans="1:6">
      <c r="A2481" s="689"/>
      <c r="B2481" s="20"/>
      <c r="C2481" s="695"/>
      <c r="D2481" s="716"/>
      <c r="E2481" s="608"/>
      <c r="F2481" s="696"/>
    </row>
    <row r="2482" spans="1:6" ht="51">
      <c r="A2482" s="689" t="s">
        <v>534</v>
      </c>
      <c r="B2482" s="726" t="s">
        <v>1206</v>
      </c>
      <c r="C2482" s="695"/>
      <c r="D2482" s="716"/>
      <c r="E2482" s="608"/>
      <c r="F2482" s="696"/>
    </row>
    <row r="2483" spans="1:6">
      <c r="A2483" s="689"/>
      <c r="B2483" s="794"/>
      <c r="C2483" s="695" t="s">
        <v>208</v>
      </c>
      <c r="D2483" s="716">
        <v>25</v>
      </c>
      <c r="E2483" s="608"/>
      <c r="F2483" s="723">
        <f>(D2483*E2483)</f>
        <v>0</v>
      </c>
    </row>
    <row r="2484" spans="1:6">
      <c r="A2484" s="689"/>
      <c r="B2484" s="794"/>
      <c r="C2484" s="695"/>
      <c r="D2484" s="716"/>
      <c r="E2484" s="608"/>
      <c r="F2484" s="723"/>
    </row>
    <row r="2485" spans="1:6">
      <c r="A2485" s="53">
        <v>15</v>
      </c>
      <c r="B2485" s="52" t="s">
        <v>693</v>
      </c>
      <c r="C2485" s="1238"/>
      <c r="D2485" s="1239" t="s">
        <v>194</v>
      </c>
      <c r="E2485" s="707"/>
      <c r="F2485" s="710">
        <f>SUM(F2460:F2483)</f>
        <v>0</v>
      </c>
    </row>
    <row r="2486" spans="1:6">
      <c r="A2486" s="33"/>
      <c r="B2486" s="20"/>
      <c r="C2486" s="1247"/>
      <c r="D2486" s="1248"/>
      <c r="E2486" s="615"/>
      <c r="F2486" s="688"/>
    </row>
    <row r="2487" spans="1:6">
      <c r="A2487" s="689"/>
      <c r="B2487" s="755"/>
      <c r="C2487" s="695"/>
      <c r="D2487" s="716"/>
      <c r="E2487" s="688"/>
    </row>
    <row r="2488" spans="1:6">
      <c r="A2488" s="32">
        <v>16</v>
      </c>
      <c r="B2488" s="3" t="s">
        <v>694</v>
      </c>
      <c r="C2488" s="1246"/>
      <c r="D2488" s="1245"/>
      <c r="E2488" s="14"/>
      <c r="F2488" s="688"/>
    </row>
    <row r="2489" spans="1:6">
      <c r="A2489" s="32"/>
      <c r="B2489" s="3"/>
      <c r="C2489" s="1246"/>
      <c r="D2489" s="1245"/>
      <c r="E2489" s="14"/>
      <c r="F2489" s="688"/>
    </row>
    <row r="2490" spans="1:6">
      <c r="A2490" s="32"/>
      <c r="B2490" s="3" t="s">
        <v>328</v>
      </c>
      <c r="C2490" s="1246"/>
      <c r="D2490" s="1245"/>
      <c r="E2490" s="14"/>
      <c r="F2490" s="688"/>
    </row>
    <row r="2491" spans="1:6" ht="102" customHeight="1">
      <c r="A2491" s="32"/>
      <c r="B2491" s="21" t="s">
        <v>1207</v>
      </c>
      <c r="C2491" s="1246"/>
      <c r="D2491" s="1245"/>
      <c r="E2491" s="14"/>
      <c r="F2491" s="688"/>
    </row>
    <row r="2492" spans="1:6" ht="38.25">
      <c r="A2492" s="32"/>
      <c r="B2492" s="8" t="s">
        <v>4386</v>
      </c>
      <c r="C2492" s="1246"/>
      <c r="D2492" s="1245"/>
      <c r="E2492" s="14"/>
      <c r="F2492" s="688"/>
    </row>
    <row r="2493" spans="1:6">
      <c r="A2493" s="32"/>
      <c r="B2493" s="8"/>
      <c r="C2493" s="1246"/>
      <c r="D2493" s="1245"/>
      <c r="E2493" s="14"/>
      <c r="F2493" s="688"/>
    </row>
    <row r="2494" spans="1:6" ht="216.75">
      <c r="A2494" s="689" t="s">
        <v>535</v>
      </c>
      <c r="B2494" s="726" t="s">
        <v>1208</v>
      </c>
      <c r="C2494" s="1246"/>
      <c r="D2494" s="1245"/>
      <c r="E2494" s="14"/>
      <c r="F2494" s="688"/>
    </row>
    <row r="2495" spans="1:6" ht="191.25">
      <c r="A2495" s="32"/>
      <c r="B2495" s="726" t="s">
        <v>1209</v>
      </c>
      <c r="C2495" s="1246"/>
      <c r="D2495" s="1245"/>
      <c r="E2495" s="14"/>
      <c r="F2495" s="688"/>
    </row>
    <row r="2496" spans="1:6">
      <c r="A2496" s="689"/>
      <c r="B2496" s="794"/>
      <c r="C2496" s="695" t="s">
        <v>208</v>
      </c>
      <c r="D2496" s="716">
        <v>30</v>
      </c>
      <c r="E2496" s="608"/>
      <c r="F2496" s="723">
        <f>(D2496*E2496)</f>
        <v>0</v>
      </c>
    </row>
    <row r="2497" spans="1:6">
      <c r="A2497" s="32"/>
      <c r="B2497" s="3"/>
      <c r="C2497" s="1246"/>
      <c r="D2497" s="1245"/>
      <c r="E2497" s="14"/>
      <c r="F2497" s="688"/>
    </row>
    <row r="2498" spans="1:6" ht="204">
      <c r="A2498" s="689" t="s">
        <v>1496</v>
      </c>
      <c r="B2498" s="726" t="s">
        <v>1210</v>
      </c>
      <c r="C2498" s="1246"/>
      <c r="D2498" s="1245"/>
      <c r="E2498" s="14"/>
      <c r="F2498" s="688"/>
    </row>
    <row r="2499" spans="1:6" ht="191.25">
      <c r="A2499" s="32"/>
      <c r="B2499" s="726" t="s">
        <v>1209</v>
      </c>
      <c r="C2499" s="1246"/>
      <c r="D2499" s="1245"/>
      <c r="E2499" s="14"/>
      <c r="F2499" s="688"/>
    </row>
    <row r="2500" spans="1:6">
      <c r="A2500" s="689"/>
      <c r="B2500" s="794"/>
      <c r="C2500" s="695" t="s">
        <v>208</v>
      </c>
      <c r="D2500" s="716">
        <v>95</v>
      </c>
      <c r="E2500" s="608"/>
      <c r="F2500" s="723">
        <f>(D2500*E2500)</f>
        <v>0</v>
      </c>
    </row>
    <row r="2501" spans="1:6">
      <c r="A2501" s="689"/>
      <c r="B2501" s="755"/>
      <c r="C2501" s="695"/>
      <c r="D2501" s="1245"/>
      <c r="E2501" s="15"/>
      <c r="F2501" s="696"/>
    </row>
    <row r="2502" spans="1:6" ht="229.5">
      <c r="A2502" s="689" t="s">
        <v>1497</v>
      </c>
      <c r="B2502" s="726" t="s">
        <v>1319</v>
      </c>
      <c r="C2502" s="695"/>
      <c r="D2502" s="1245"/>
      <c r="E2502" s="15"/>
      <c r="F2502" s="696"/>
    </row>
    <row r="2503" spans="1:6" ht="114.75">
      <c r="A2503" s="689"/>
      <c r="B2503" s="726" t="s">
        <v>1211</v>
      </c>
      <c r="C2503" s="695"/>
      <c r="D2503" s="1245"/>
      <c r="E2503" s="15"/>
      <c r="F2503" s="696"/>
    </row>
    <row r="2504" spans="1:6">
      <c r="A2504" s="689"/>
      <c r="B2504" s="794"/>
      <c r="C2504" s="695" t="s">
        <v>208</v>
      </c>
      <c r="D2504" s="1249">
        <v>180</v>
      </c>
      <c r="E2504" s="608"/>
      <c r="F2504" s="723">
        <f>(D2504*E2504)</f>
        <v>0</v>
      </c>
    </row>
    <row r="2505" spans="1:6">
      <c r="A2505" s="689"/>
      <c r="B2505" s="755"/>
      <c r="C2505" s="695"/>
      <c r="D2505" s="1245"/>
      <c r="E2505" s="15"/>
      <c r="F2505" s="696"/>
    </row>
    <row r="2506" spans="1:6" ht="216.75">
      <c r="A2506" s="689" t="s">
        <v>1498</v>
      </c>
      <c r="B2506" s="726" t="s">
        <v>1212</v>
      </c>
      <c r="C2506" s="695"/>
      <c r="D2506" s="1245"/>
      <c r="E2506" s="15"/>
      <c r="F2506" s="696"/>
    </row>
    <row r="2507" spans="1:6" ht="114.75">
      <c r="A2507" s="689"/>
      <c r="B2507" s="726" t="s">
        <v>3138</v>
      </c>
      <c r="C2507" s="695"/>
      <c r="D2507" s="1245"/>
      <c r="E2507" s="15"/>
      <c r="F2507" s="696"/>
    </row>
    <row r="2508" spans="1:6">
      <c r="A2508" s="689"/>
      <c r="B2508" s="794"/>
      <c r="C2508" s="695" t="s">
        <v>208</v>
      </c>
      <c r="D2508" s="1249">
        <v>510</v>
      </c>
      <c r="E2508" s="608"/>
      <c r="F2508" s="723">
        <f>(D2508*E2508)</f>
        <v>0</v>
      </c>
    </row>
    <row r="2509" spans="1:6">
      <c r="A2509" s="689"/>
      <c r="B2509" s="755"/>
      <c r="C2509" s="695"/>
      <c r="D2509" s="1249"/>
      <c r="E2509" s="608"/>
      <c r="F2509" s="696"/>
    </row>
    <row r="2510" spans="1:6" ht="38.25">
      <c r="A2510" s="689" t="s">
        <v>1499</v>
      </c>
      <c r="B2510" s="726" t="s">
        <v>537</v>
      </c>
      <c r="C2510" s="695"/>
      <c r="D2510" s="1249"/>
      <c r="E2510" s="608"/>
      <c r="F2510" s="696"/>
    </row>
    <row r="2511" spans="1:6">
      <c r="A2511" s="689"/>
      <c r="B2511" s="726" t="s">
        <v>538</v>
      </c>
      <c r="C2511" s="695"/>
      <c r="D2511" s="1249"/>
      <c r="E2511" s="608"/>
      <c r="F2511" s="696"/>
    </row>
    <row r="2512" spans="1:6">
      <c r="A2512" s="689"/>
      <c r="B2512" s="755" t="s">
        <v>539</v>
      </c>
      <c r="C2512" s="695" t="s">
        <v>207</v>
      </c>
      <c r="D2512" s="1249">
        <v>80</v>
      </c>
      <c r="E2512" s="608"/>
      <c r="F2512" s="723">
        <f>(D2512*E2512)</f>
        <v>0</v>
      </c>
    </row>
    <row r="2513" spans="1:6">
      <c r="A2513" s="689"/>
      <c r="B2513" s="755"/>
      <c r="C2513" s="695"/>
      <c r="D2513" s="1249"/>
      <c r="E2513" s="608"/>
      <c r="F2513" s="696"/>
    </row>
    <row r="2514" spans="1:6" ht="63.75">
      <c r="A2514" s="689" t="s">
        <v>1500</v>
      </c>
      <c r="B2514" s="726" t="s">
        <v>1213</v>
      </c>
      <c r="C2514" s="695"/>
      <c r="D2514" s="1249"/>
      <c r="E2514" s="608"/>
      <c r="F2514" s="696"/>
    </row>
    <row r="2515" spans="1:6">
      <c r="A2515" s="689"/>
      <c r="B2515" s="755"/>
      <c r="C2515" s="695" t="s">
        <v>207</v>
      </c>
      <c r="D2515" s="1249">
        <v>20</v>
      </c>
      <c r="E2515" s="608"/>
      <c r="F2515" s="723">
        <f>(D2515*E2515)</f>
        <v>0</v>
      </c>
    </row>
    <row r="2516" spans="1:6">
      <c r="A2516" s="689"/>
      <c r="B2516" s="128"/>
      <c r="C2516" s="1250"/>
      <c r="D2516" s="1251"/>
      <c r="E2516" s="126"/>
      <c r="F2516" s="723"/>
    </row>
    <row r="2517" spans="1:6">
      <c r="A2517" s="44">
        <v>16</v>
      </c>
      <c r="B2517" s="52" t="s">
        <v>540</v>
      </c>
      <c r="C2517" s="1238"/>
      <c r="D2517" s="1239" t="s">
        <v>194</v>
      </c>
      <c r="E2517" s="707"/>
      <c r="F2517" s="795">
        <f>SUM(F2496:F2515)</f>
        <v>0</v>
      </c>
    </row>
    <row r="2518" spans="1:6">
      <c r="A2518" s="757"/>
      <c r="B2518" s="20"/>
      <c r="C2518" s="1247"/>
      <c r="D2518" s="643"/>
      <c r="E2518" s="615"/>
      <c r="F2518" s="688"/>
    </row>
    <row r="2519" spans="1:6">
      <c r="A2519" s="757"/>
      <c r="B2519" s="20"/>
      <c r="C2519" s="1247"/>
      <c r="D2519" s="643"/>
      <c r="E2519" s="615"/>
      <c r="F2519" s="688"/>
    </row>
    <row r="2520" spans="1:6">
      <c r="A2520" s="32">
        <v>17</v>
      </c>
      <c r="B2520" s="3" t="s">
        <v>541</v>
      </c>
      <c r="C2520" s="1246"/>
      <c r="D2520" s="1245"/>
      <c r="E2520" s="14"/>
      <c r="F2520" s="688"/>
    </row>
    <row r="2521" spans="1:6">
      <c r="A2521" s="31"/>
      <c r="B2521" s="3"/>
      <c r="C2521" s="1246"/>
      <c r="D2521" s="1245"/>
      <c r="E2521" s="14"/>
      <c r="F2521" s="688"/>
    </row>
    <row r="2522" spans="1:6" ht="38.25">
      <c r="A2522" s="32"/>
      <c r="B2522" s="8" t="s">
        <v>4386</v>
      </c>
      <c r="C2522" s="1246"/>
      <c r="D2522" s="1245"/>
      <c r="E2522" s="14"/>
      <c r="F2522" s="688"/>
    </row>
    <row r="2523" spans="1:6">
      <c r="A2523" s="32"/>
      <c r="B2523" s="8"/>
      <c r="C2523" s="1246"/>
      <c r="D2523" s="1245"/>
      <c r="E2523" s="14"/>
      <c r="F2523" s="688"/>
    </row>
    <row r="2524" spans="1:6" ht="140.25">
      <c r="A2524" s="689" t="s">
        <v>1501</v>
      </c>
      <c r="B2524" s="726" t="s">
        <v>4388</v>
      </c>
      <c r="C2524" s="1246"/>
      <c r="D2524" s="1245"/>
      <c r="E2524" s="14"/>
      <c r="F2524" s="688"/>
    </row>
    <row r="2525" spans="1:6" ht="89.25">
      <c r="A2525" s="32"/>
      <c r="B2525" s="726" t="s">
        <v>1214</v>
      </c>
      <c r="C2525" s="1246"/>
      <c r="D2525" s="1245"/>
      <c r="E2525" s="14"/>
      <c r="F2525" s="688"/>
    </row>
    <row r="2526" spans="1:6">
      <c r="A2526" s="689"/>
      <c r="B2526" s="726" t="s">
        <v>1215</v>
      </c>
      <c r="C2526" s="695"/>
      <c r="D2526" s="716"/>
      <c r="E2526" s="688"/>
      <c r="F2526" s="696"/>
    </row>
    <row r="2527" spans="1:6" ht="89.25">
      <c r="A2527" s="689"/>
      <c r="B2527" s="726" t="s">
        <v>1216</v>
      </c>
      <c r="C2527" s="695"/>
      <c r="D2527" s="716"/>
      <c r="E2527" s="688"/>
      <c r="F2527" s="696"/>
    </row>
    <row r="2528" spans="1:6">
      <c r="A2528" s="689"/>
      <c r="B2528" s="726" t="s">
        <v>1217</v>
      </c>
      <c r="C2528" s="695" t="s">
        <v>208</v>
      </c>
      <c r="D2528" s="716">
        <v>1980</v>
      </c>
      <c r="E2528" s="615"/>
      <c r="F2528" s="723">
        <f>(D2528*E2528)</f>
        <v>0</v>
      </c>
    </row>
    <row r="2529" spans="1:6">
      <c r="A2529" s="689"/>
      <c r="B2529" s="726" t="s">
        <v>1218</v>
      </c>
      <c r="C2529" s="695" t="s">
        <v>207</v>
      </c>
      <c r="D2529" s="716">
        <v>100</v>
      </c>
      <c r="E2529" s="608"/>
      <c r="F2529" s="723">
        <f>(D2529*E2529)</f>
        <v>0</v>
      </c>
    </row>
    <row r="2530" spans="1:6">
      <c r="A2530" s="689"/>
      <c r="B2530" s="726"/>
      <c r="C2530" s="695"/>
      <c r="D2530" s="716"/>
      <c r="E2530" s="608"/>
      <c r="F2530" s="696"/>
    </row>
    <row r="2531" spans="1:6" ht="76.5">
      <c r="A2531" s="689" t="s">
        <v>1502</v>
      </c>
      <c r="B2531" s="726" t="s">
        <v>4387</v>
      </c>
      <c r="C2531" s="1246"/>
      <c r="D2531" s="716"/>
      <c r="E2531" s="608"/>
      <c r="F2531" s="696"/>
    </row>
    <row r="2532" spans="1:6" ht="229.5">
      <c r="A2532" s="689"/>
      <c r="B2532" s="726" t="s">
        <v>1219</v>
      </c>
      <c r="C2532" s="1246"/>
      <c r="D2532" s="716"/>
      <c r="E2532" s="608"/>
      <c r="F2532" s="696"/>
    </row>
    <row r="2533" spans="1:6" ht="114.75">
      <c r="A2533" s="32"/>
      <c r="B2533" s="726" t="s">
        <v>1220</v>
      </c>
      <c r="C2533" s="1246"/>
      <c r="D2533" s="716"/>
      <c r="E2533" s="608"/>
      <c r="F2533" s="696"/>
    </row>
    <row r="2534" spans="1:6" ht="89.25">
      <c r="A2534" s="32"/>
      <c r="B2534" s="726" t="s">
        <v>1221</v>
      </c>
      <c r="C2534" s="1246"/>
      <c r="D2534" s="716"/>
      <c r="E2534" s="608"/>
      <c r="F2534" s="696"/>
    </row>
    <row r="2535" spans="1:6">
      <c r="A2535" s="689"/>
      <c r="B2535" s="726" t="s">
        <v>1217</v>
      </c>
      <c r="C2535" s="695" t="s">
        <v>208</v>
      </c>
      <c r="D2535" s="716">
        <v>215</v>
      </c>
      <c r="E2535" s="608"/>
      <c r="F2535" s="723">
        <f>(D2535*E2535)</f>
        <v>0</v>
      </c>
    </row>
    <row r="2536" spans="1:6">
      <c r="A2536" s="689"/>
      <c r="B2536" s="726" t="s">
        <v>1218</v>
      </c>
      <c r="C2536" s="695" t="s">
        <v>207</v>
      </c>
      <c r="D2536" s="716">
        <v>265</v>
      </c>
      <c r="E2536" s="608"/>
      <c r="F2536" s="723">
        <f>(D2536*E2536)</f>
        <v>0</v>
      </c>
    </row>
    <row r="2537" spans="1:6">
      <c r="A2537" s="689"/>
      <c r="B2537" s="726"/>
      <c r="C2537" s="695"/>
      <c r="D2537" s="716"/>
      <c r="E2537" s="608"/>
      <c r="F2537" s="696"/>
    </row>
    <row r="2538" spans="1:6" ht="51">
      <c r="A2538" s="689" t="s">
        <v>1503</v>
      </c>
      <c r="B2538" s="726" t="s">
        <v>1222</v>
      </c>
      <c r="C2538" s="1246"/>
      <c r="D2538" s="716"/>
      <c r="E2538" s="608"/>
      <c r="F2538" s="696"/>
    </row>
    <row r="2539" spans="1:6">
      <c r="A2539" s="689"/>
      <c r="B2539" s="726" t="s">
        <v>1217</v>
      </c>
      <c r="C2539" s="695" t="s">
        <v>208</v>
      </c>
      <c r="D2539" s="716">
        <v>160</v>
      </c>
      <c r="E2539" s="608"/>
      <c r="F2539" s="723">
        <f>(D2539*E2539)</f>
        <v>0</v>
      </c>
    </row>
    <row r="2540" spans="1:6">
      <c r="A2540" s="689"/>
      <c r="B2540" s="726" t="s">
        <v>1218</v>
      </c>
      <c r="C2540" s="695" t="s">
        <v>207</v>
      </c>
      <c r="D2540" s="716">
        <v>100</v>
      </c>
      <c r="E2540" s="608"/>
      <c r="F2540" s="723">
        <f>(D2540*E2540)</f>
        <v>0</v>
      </c>
    </row>
    <row r="2541" spans="1:6">
      <c r="A2541" s="689"/>
      <c r="B2541" s="726"/>
      <c r="C2541" s="695"/>
      <c r="D2541" s="716"/>
      <c r="E2541" s="608"/>
      <c r="F2541" s="696"/>
    </row>
    <row r="2542" spans="1:6" ht="204">
      <c r="A2542" s="689" t="s">
        <v>1504</v>
      </c>
      <c r="B2542" s="726" t="s">
        <v>1223</v>
      </c>
      <c r="C2542" s="695"/>
      <c r="D2542" s="716"/>
      <c r="E2542" s="608"/>
      <c r="F2542" s="696"/>
    </row>
    <row r="2543" spans="1:6" ht="216.75">
      <c r="A2543" s="689"/>
      <c r="B2543" s="726" t="s">
        <v>1224</v>
      </c>
      <c r="C2543" s="695"/>
      <c r="D2543" s="716"/>
      <c r="E2543" s="608"/>
      <c r="F2543" s="723"/>
    </row>
    <row r="2544" spans="1:6">
      <c r="A2544" s="689"/>
      <c r="B2544" s="726" t="s">
        <v>1217</v>
      </c>
      <c r="C2544" s="695" t="s">
        <v>208</v>
      </c>
      <c r="D2544" s="716">
        <v>2300</v>
      </c>
      <c r="E2544" s="608"/>
      <c r="F2544" s="723">
        <f>(D2544*E2544)</f>
        <v>0</v>
      </c>
    </row>
    <row r="2545" spans="1:6">
      <c r="A2545" s="689"/>
      <c r="B2545" s="726" t="s">
        <v>1218</v>
      </c>
      <c r="C2545" s="695" t="s">
        <v>207</v>
      </c>
      <c r="D2545" s="716">
        <v>1450</v>
      </c>
      <c r="E2545" s="608"/>
      <c r="F2545" s="723">
        <f>(D2545*E2545)</f>
        <v>0</v>
      </c>
    </row>
    <row r="2546" spans="1:6">
      <c r="A2546" s="689"/>
      <c r="B2546" s="726"/>
      <c r="C2546" s="695"/>
      <c r="D2546" s="716"/>
      <c r="E2546" s="608"/>
      <c r="F2546" s="723"/>
    </row>
    <row r="2547" spans="1:6" ht="25.5">
      <c r="A2547" s="689" t="s">
        <v>1505</v>
      </c>
      <c r="B2547" s="726" t="s">
        <v>1225</v>
      </c>
      <c r="C2547" s="695"/>
      <c r="D2547" s="716"/>
      <c r="E2547" s="608"/>
      <c r="F2547" s="696"/>
    </row>
    <row r="2548" spans="1:6">
      <c r="A2548" s="689"/>
      <c r="B2548" s="726" t="s">
        <v>1217</v>
      </c>
      <c r="C2548" s="695" t="s">
        <v>208</v>
      </c>
      <c r="D2548" s="716">
        <v>160</v>
      </c>
      <c r="E2548" s="608"/>
      <c r="F2548" s="723">
        <f>(D2548*E2548)</f>
        <v>0</v>
      </c>
    </row>
    <row r="2549" spans="1:6">
      <c r="A2549" s="689"/>
      <c r="B2549" s="726" t="s">
        <v>1218</v>
      </c>
      <c r="C2549" s="695" t="s">
        <v>207</v>
      </c>
      <c r="D2549" s="716">
        <v>155</v>
      </c>
      <c r="E2549" s="608"/>
      <c r="F2549" s="723">
        <f>(D2549*E2549)</f>
        <v>0</v>
      </c>
    </row>
    <row r="2550" spans="1:6">
      <c r="A2550" s="689"/>
      <c r="B2550" s="726"/>
      <c r="C2550" s="695"/>
      <c r="D2550" s="716"/>
      <c r="E2550" s="608"/>
      <c r="F2550" s="723"/>
    </row>
    <row r="2551" spans="1:6" ht="51">
      <c r="A2551" s="689" t="s">
        <v>1506</v>
      </c>
      <c r="B2551" s="726" t="s">
        <v>1226</v>
      </c>
      <c r="C2551" s="1246"/>
      <c r="D2551" s="716"/>
      <c r="E2551" s="608"/>
      <c r="F2551" s="696"/>
    </row>
    <row r="2552" spans="1:6" ht="51">
      <c r="A2552" s="32"/>
      <c r="B2552" s="726" t="s">
        <v>1227</v>
      </c>
      <c r="C2552" s="1246"/>
      <c r="D2552" s="716"/>
      <c r="E2552" s="608"/>
      <c r="F2552" s="696"/>
    </row>
    <row r="2553" spans="1:6" ht="51">
      <c r="A2553" s="689"/>
      <c r="B2553" s="726" t="s">
        <v>1228</v>
      </c>
      <c r="C2553" s="695"/>
      <c r="D2553" s="716"/>
      <c r="E2553" s="608"/>
      <c r="F2553" s="696"/>
    </row>
    <row r="2554" spans="1:6" ht="25.5">
      <c r="A2554" s="689"/>
      <c r="B2554" s="726" t="s">
        <v>542</v>
      </c>
      <c r="C2554" s="695"/>
      <c r="D2554" s="716"/>
      <c r="E2554" s="608"/>
      <c r="F2554" s="696"/>
    </row>
    <row r="2555" spans="1:6">
      <c r="A2555" s="689"/>
      <c r="B2555" s="726" t="s">
        <v>543</v>
      </c>
      <c r="C2555" s="695" t="s">
        <v>208</v>
      </c>
      <c r="D2555" s="716">
        <v>200</v>
      </c>
      <c r="E2555" s="608"/>
      <c r="F2555" s="723">
        <f>(D2555*E2555)</f>
        <v>0</v>
      </c>
    </row>
    <row r="2556" spans="1:6">
      <c r="A2556" s="689"/>
      <c r="B2556" s="726" t="s">
        <v>544</v>
      </c>
      <c r="C2556" s="695" t="s">
        <v>208</v>
      </c>
      <c r="D2556" s="716">
        <v>80</v>
      </c>
      <c r="E2556" s="608"/>
      <c r="F2556" s="723">
        <f>(D2556*E2556)</f>
        <v>0</v>
      </c>
    </row>
    <row r="2557" spans="1:6">
      <c r="A2557" s="689"/>
      <c r="B2557" s="726" t="s">
        <v>545</v>
      </c>
      <c r="C2557" s="695" t="s">
        <v>336</v>
      </c>
      <c r="D2557" s="716">
        <v>450</v>
      </c>
      <c r="E2557" s="608"/>
      <c r="F2557" s="723">
        <f>(D2557*E2557)</f>
        <v>0</v>
      </c>
    </row>
    <row r="2558" spans="1:6">
      <c r="A2558" s="689"/>
      <c r="B2558" s="726"/>
      <c r="C2558" s="695"/>
      <c r="D2558" s="716"/>
      <c r="E2558" s="608"/>
      <c r="F2558" s="756"/>
    </row>
    <row r="2559" spans="1:6" ht="127.5">
      <c r="A2559" s="689" t="s">
        <v>1507</v>
      </c>
      <c r="B2559" s="726" t="s">
        <v>1229</v>
      </c>
      <c r="C2559" s="695"/>
      <c r="D2559" s="716"/>
      <c r="E2559" s="608"/>
      <c r="F2559" s="756"/>
    </row>
    <row r="2560" spans="1:6" ht="25.5">
      <c r="A2560" s="689"/>
      <c r="B2560" s="726" t="s">
        <v>627</v>
      </c>
      <c r="C2560" s="695"/>
      <c r="D2560" s="716"/>
      <c r="E2560" s="608"/>
      <c r="F2560" s="756"/>
    </row>
    <row r="2561" spans="1:6" ht="76.5">
      <c r="A2561" s="689"/>
      <c r="B2561" s="726" t="s">
        <v>1230</v>
      </c>
      <c r="C2561" s="695"/>
      <c r="D2561" s="716"/>
      <c r="E2561" s="608"/>
      <c r="F2561" s="756"/>
    </row>
    <row r="2562" spans="1:6">
      <c r="A2562" s="689"/>
      <c r="B2562" s="794"/>
      <c r="C2562" s="695" t="s">
        <v>208</v>
      </c>
      <c r="D2562" s="1249">
        <v>850</v>
      </c>
      <c r="E2562" s="608"/>
      <c r="F2562" s="723">
        <f>(D2562*E2562)</f>
        <v>0</v>
      </c>
    </row>
    <row r="2563" spans="1:6">
      <c r="A2563" s="689"/>
      <c r="B2563" s="726"/>
      <c r="C2563" s="695"/>
      <c r="D2563" s="716"/>
      <c r="E2563" s="608"/>
      <c r="F2563" s="756"/>
    </row>
    <row r="2564" spans="1:6" ht="25.5">
      <c r="A2564" s="689" t="s">
        <v>1508</v>
      </c>
      <c r="B2564" s="726" t="s">
        <v>628</v>
      </c>
      <c r="C2564" s="695"/>
      <c r="D2564" s="1249"/>
      <c r="E2564" s="608"/>
      <c r="F2564" s="756"/>
    </row>
    <row r="2565" spans="1:6" ht="51">
      <c r="A2565" s="689"/>
      <c r="B2565" s="726" t="s">
        <v>1231</v>
      </c>
      <c r="C2565" s="695"/>
      <c r="D2565" s="1249"/>
      <c r="E2565" s="608"/>
      <c r="F2565" s="756"/>
    </row>
    <row r="2566" spans="1:6" ht="38.25">
      <c r="A2566" s="689"/>
      <c r="B2566" s="677" t="s">
        <v>1232</v>
      </c>
      <c r="C2566" s="658"/>
      <c r="D2566" s="629"/>
      <c r="E2566" s="608"/>
      <c r="F2566" s="756"/>
    </row>
    <row r="2567" spans="1:6" ht="63.75">
      <c r="A2567" s="689"/>
      <c r="B2567" s="677" t="s">
        <v>629</v>
      </c>
      <c r="C2567" s="658"/>
      <c r="D2567" s="629"/>
      <c r="E2567" s="608"/>
      <c r="F2567" s="756"/>
    </row>
    <row r="2568" spans="1:6" ht="76.5">
      <c r="A2568" s="689"/>
      <c r="B2568" s="677" t="s">
        <v>630</v>
      </c>
      <c r="C2568" s="658"/>
      <c r="D2568" s="629"/>
      <c r="E2568" s="608"/>
      <c r="F2568" s="756"/>
    </row>
    <row r="2569" spans="1:6" ht="51">
      <c r="A2569" s="689"/>
      <c r="B2569" s="677" t="s">
        <v>631</v>
      </c>
      <c r="C2569" s="658"/>
      <c r="D2569" s="629"/>
      <c r="E2569" s="608"/>
      <c r="F2569" s="756"/>
    </row>
    <row r="2570" spans="1:6" ht="38.25">
      <c r="A2570" s="689"/>
      <c r="B2570" s="677" t="s">
        <v>632</v>
      </c>
      <c r="C2570" s="658"/>
      <c r="D2570" s="629"/>
      <c r="E2570" s="608"/>
      <c r="F2570" s="756"/>
    </row>
    <row r="2571" spans="1:6">
      <c r="A2571" s="689"/>
      <c r="B2571" s="794"/>
      <c r="C2571" s="658" t="s">
        <v>208</v>
      </c>
      <c r="D2571" s="629">
        <v>140</v>
      </c>
      <c r="E2571" s="608"/>
      <c r="F2571" s="723">
        <f>(D2571*E2571)</f>
        <v>0</v>
      </c>
    </row>
    <row r="2572" spans="1:6">
      <c r="A2572" s="689"/>
      <c r="B2572" s="673"/>
      <c r="C2572" s="695"/>
      <c r="D2572" s="716"/>
      <c r="E2572" s="608"/>
      <c r="F2572" s="756"/>
    </row>
    <row r="2573" spans="1:6">
      <c r="A2573" s="757"/>
      <c r="B2573" s="677"/>
      <c r="C2573" s="658"/>
      <c r="D2573" s="716"/>
      <c r="E2573" s="718"/>
      <c r="F2573" s="723"/>
    </row>
    <row r="2574" spans="1:6" ht="51">
      <c r="A2574" s="757" t="s">
        <v>1509</v>
      </c>
      <c r="B2574" s="677" t="s">
        <v>1233</v>
      </c>
      <c r="C2574" s="658" t="s">
        <v>207</v>
      </c>
      <c r="D2574" s="716">
        <v>160</v>
      </c>
      <c r="E2574" s="718"/>
      <c r="F2574" s="723">
        <f>(D2574*E2574)</f>
        <v>0</v>
      </c>
    </row>
    <row r="2575" spans="1:6">
      <c r="A2575" s="757"/>
      <c r="B2575" s="673"/>
      <c r="C2575" s="1235"/>
      <c r="D2575" s="643"/>
      <c r="E2575" s="615"/>
      <c r="F2575" s="797"/>
    </row>
    <row r="2576" spans="1:6">
      <c r="A2576" s="44">
        <v>17</v>
      </c>
      <c r="B2576" s="45" t="s">
        <v>634</v>
      </c>
      <c r="C2576" s="1252"/>
      <c r="D2576" s="1239" t="s">
        <v>194</v>
      </c>
      <c r="E2576" s="707"/>
      <c r="F2576" s="798">
        <f>SUM(F2522:F2574)</f>
        <v>0</v>
      </c>
    </row>
    <row r="2577" spans="1:5">
      <c r="A2577" s="757"/>
      <c r="B2577" s="796"/>
      <c r="C2577" s="658"/>
      <c r="D2577" s="629"/>
      <c r="E2577" s="615"/>
    </row>
    <row r="2578" spans="1:5">
      <c r="C2578" s="658"/>
      <c r="D2578" s="629"/>
    </row>
    <row r="2579" spans="1:5">
      <c r="A2579" s="32">
        <v>18</v>
      </c>
      <c r="B2579" s="27" t="s">
        <v>635</v>
      </c>
      <c r="C2579" s="658"/>
      <c r="D2579" s="629"/>
      <c r="E2579" s="14"/>
    </row>
    <row r="2580" spans="1:5">
      <c r="A2580" s="32"/>
      <c r="B2580" s="27"/>
      <c r="C2580" s="658"/>
      <c r="D2580" s="629"/>
      <c r="E2580" s="14"/>
    </row>
    <row r="2581" spans="1:5" ht="38.25">
      <c r="A2581" s="32"/>
      <c r="B2581" s="8" t="s">
        <v>3791</v>
      </c>
      <c r="C2581" s="658"/>
      <c r="D2581" s="629"/>
      <c r="E2581" s="14"/>
    </row>
    <row r="2582" spans="1:5">
      <c r="A2582" s="32"/>
      <c r="B2582" s="8"/>
      <c r="C2582" s="658"/>
      <c r="D2582" s="629"/>
      <c r="E2582" s="14"/>
    </row>
    <row r="2583" spans="1:5" ht="63.75">
      <c r="A2583" s="689" t="s">
        <v>1510</v>
      </c>
      <c r="B2583" s="726" t="s">
        <v>636</v>
      </c>
      <c r="C2583" s="658"/>
      <c r="D2583" s="629"/>
      <c r="E2583" s="14"/>
    </row>
    <row r="2584" spans="1:5">
      <c r="A2584" s="32"/>
      <c r="B2584" s="726" t="s">
        <v>637</v>
      </c>
      <c r="C2584" s="658"/>
      <c r="D2584" s="629"/>
      <c r="E2584" s="14"/>
    </row>
    <row r="2585" spans="1:5">
      <c r="A2585" s="689"/>
      <c r="B2585" s="726" t="s">
        <v>638</v>
      </c>
      <c r="C2585" s="1246"/>
      <c r="D2585" s="1245"/>
      <c r="E2585" s="14"/>
    </row>
    <row r="2586" spans="1:5">
      <c r="A2586" s="32"/>
      <c r="B2586" s="726" t="s">
        <v>639</v>
      </c>
      <c r="C2586" s="1246"/>
      <c r="D2586" s="1245"/>
      <c r="E2586" s="14"/>
    </row>
    <row r="2587" spans="1:5">
      <c r="A2587" s="32"/>
      <c r="B2587" s="726" t="s">
        <v>640</v>
      </c>
      <c r="C2587" s="1246"/>
      <c r="D2587" s="1245"/>
      <c r="E2587" s="14"/>
    </row>
    <row r="2588" spans="1:5">
      <c r="A2588" s="32"/>
      <c r="B2588" s="726" t="s">
        <v>641</v>
      </c>
      <c r="C2588" s="1246"/>
      <c r="D2588" s="1245"/>
      <c r="E2588" s="14"/>
    </row>
    <row r="2589" spans="1:5">
      <c r="A2589" s="32"/>
      <c r="B2589" s="726" t="s">
        <v>642</v>
      </c>
      <c r="C2589" s="1246"/>
      <c r="D2589" s="1245"/>
      <c r="E2589" s="14"/>
    </row>
    <row r="2590" spans="1:5" ht="25.5">
      <c r="A2590" s="32"/>
      <c r="B2590" s="726" t="s">
        <v>643</v>
      </c>
      <c r="C2590" s="1246"/>
      <c r="D2590" s="1245"/>
      <c r="E2590" s="14"/>
    </row>
    <row r="2591" spans="1:5" ht="25.5">
      <c r="A2591" s="32"/>
      <c r="B2591" s="799" t="s">
        <v>644</v>
      </c>
      <c r="C2591" s="1246"/>
      <c r="D2591" s="1245"/>
      <c r="E2591" s="14"/>
    </row>
    <row r="2592" spans="1:5">
      <c r="A2592" s="32"/>
      <c r="B2592" s="726" t="s">
        <v>645</v>
      </c>
      <c r="C2592" s="1246"/>
      <c r="D2592" s="1245"/>
      <c r="E2592" s="14"/>
    </row>
    <row r="2593" spans="1:6" ht="25.5">
      <c r="A2593" s="32"/>
      <c r="B2593" s="726" t="s">
        <v>646</v>
      </c>
      <c r="C2593" s="695" t="s">
        <v>208</v>
      </c>
      <c r="D2593" s="716">
        <v>16980</v>
      </c>
      <c r="E2593" s="608"/>
      <c r="F2593" s="723">
        <f>(D2593*E2593)</f>
        <v>0</v>
      </c>
    </row>
    <row r="2594" spans="1:6">
      <c r="A2594" s="32"/>
      <c r="B2594" s="755"/>
      <c r="C2594" s="695"/>
      <c r="D2594" s="1245"/>
      <c r="E2594" s="15"/>
      <c r="F2594" s="756"/>
    </row>
    <row r="2595" spans="1:6" ht="76.5">
      <c r="A2595" s="689" t="s">
        <v>1511</v>
      </c>
      <c r="B2595" s="726" t="s">
        <v>1234</v>
      </c>
      <c r="C2595" s="695"/>
      <c r="D2595" s="1245"/>
      <c r="E2595" s="15"/>
      <c r="F2595" s="756"/>
    </row>
    <row r="2596" spans="1:6" ht="51">
      <c r="A2596" s="32"/>
      <c r="B2596" s="726" t="s">
        <v>647</v>
      </c>
      <c r="C2596" s="695"/>
      <c r="D2596" s="1245"/>
      <c r="E2596" s="15"/>
      <c r="F2596" s="756"/>
    </row>
    <row r="2597" spans="1:6" ht="63.75">
      <c r="A2597" s="689"/>
      <c r="B2597" s="726" t="s">
        <v>648</v>
      </c>
      <c r="C2597" s="695"/>
      <c r="D2597" s="716"/>
      <c r="E2597" s="608"/>
      <c r="F2597" s="756"/>
    </row>
    <row r="2598" spans="1:6">
      <c r="A2598" s="689"/>
      <c r="B2598" s="794"/>
      <c r="C2598" s="695" t="s">
        <v>208</v>
      </c>
      <c r="D2598" s="716">
        <v>19250</v>
      </c>
      <c r="E2598" s="608"/>
      <c r="F2598" s="723">
        <f>(D2598*E2598)</f>
        <v>0</v>
      </c>
    </row>
    <row r="2599" spans="1:6">
      <c r="A2599" s="689"/>
      <c r="B2599" s="755"/>
      <c r="C2599" s="695"/>
      <c r="D2599" s="716"/>
      <c r="E2599" s="608"/>
      <c r="F2599" s="756"/>
    </row>
    <row r="2600" spans="1:6" ht="25.5">
      <c r="A2600" s="689" t="s">
        <v>1512</v>
      </c>
      <c r="B2600" s="726" t="s">
        <v>1235</v>
      </c>
      <c r="C2600" s="695"/>
      <c r="D2600" s="716"/>
      <c r="E2600" s="608"/>
      <c r="F2600" s="756"/>
    </row>
    <row r="2601" spans="1:6" ht="38.25">
      <c r="A2601" s="689"/>
      <c r="B2601" s="726" t="s">
        <v>649</v>
      </c>
      <c r="C2601" s="711"/>
      <c r="D2601" s="711"/>
      <c r="E2601" s="712"/>
      <c r="F2601" s="712"/>
    </row>
    <row r="2602" spans="1:6">
      <c r="A2602" s="689"/>
      <c r="B2602" s="794"/>
      <c r="C2602" s="695" t="s">
        <v>208</v>
      </c>
      <c r="D2602" s="1249">
        <v>120</v>
      </c>
      <c r="E2602" s="608"/>
      <c r="F2602" s="723">
        <f>(D2602*E2602)</f>
        <v>0</v>
      </c>
    </row>
    <row r="2603" spans="1:6">
      <c r="A2603" s="689"/>
      <c r="B2603" s="755"/>
      <c r="C2603" s="695"/>
      <c r="D2603" s="716"/>
      <c r="E2603" s="608"/>
      <c r="F2603" s="756"/>
    </row>
    <row r="2604" spans="1:6" ht="42" customHeight="1">
      <c r="A2604" s="689" t="s">
        <v>1513</v>
      </c>
      <c r="B2604" s="726" t="s">
        <v>312</v>
      </c>
      <c r="C2604" s="695"/>
      <c r="D2604" s="716"/>
      <c r="E2604" s="608"/>
      <c r="F2604" s="756"/>
    </row>
    <row r="2605" spans="1:6">
      <c r="A2605" s="689"/>
      <c r="B2605" s="755" t="s">
        <v>518</v>
      </c>
      <c r="C2605" s="695" t="s">
        <v>519</v>
      </c>
      <c r="D2605" s="717">
        <v>120</v>
      </c>
      <c r="E2605" s="608"/>
      <c r="F2605" s="723">
        <f>(D2605*E2605)</f>
        <v>0</v>
      </c>
    </row>
    <row r="2606" spans="1:6">
      <c r="A2606" s="689"/>
      <c r="B2606" s="755" t="s">
        <v>520</v>
      </c>
      <c r="C2606" s="695" t="s">
        <v>519</v>
      </c>
      <c r="D2606" s="717">
        <v>120</v>
      </c>
      <c r="E2606" s="608"/>
      <c r="F2606" s="723">
        <f>(D2606*E2606)</f>
        <v>0</v>
      </c>
    </row>
    <row r="2607" spans="1:6">
      <c r="A2607" s="689"/>
      <c r="B2607" s="755"/>
      <c r="C2607" s="695"/>
      <c r="D2607" s="717"/>
      <c r="E2607" s="608"/>
      <c r="F2607" s="723"/>
    </row>
    <row r="2608" spans="1:6">
      <c r="A2608" s="44" t="s">
        <v>23</v>
      </c>
      <c r="B2608" s="46" t="s">
        <v>650</v>
      </c>
      <c r="C2608" s="1238"/>
      <c r="D2608" s="1239" t="s">
        <v>194</v>
      </c>
      <c r="E2608" s="707"/>
      <c r="F2608" s="798">
        <f>SUM(F2593:F2606)</f>
        <v>0</v>
      </c>
    </row>
    <row r="2609" spans="1:6">
      <c r="A2609" s="757"/>
      <c r="B2609" s="3"/>
      <c r="C2609" s="1247"/>
      <c r="D2609" s="643"/>
      <c r="E2609" s="615"/>
    </row>
    <row r="2610" spans="1:6">
      <c r="C2610" s="658"/>
      <c r="D2610" s="629"/>
    </row>
    <row r="2611" spans="1:6">
      <c r="A2611" s="32">
        <v>19</v>
      </c>
      <c r="B2611" s="3" t="s">
        <v>651</v>
      </c>
      <c r="C2611" s="1246"/>
      <c r="D2611" s="1245"/>
      <c r="E2611" s="14"/>
    </row>
    <row r="2612" spans="1:6">
      <c r="A2612" s="32"/>
      <c r="B2612" s="3"/>
      <c r="C2612" s="1246"/>
      <c r="D2612" s="1245"/>
      <c r="E2612" s="14"/>
    </row>
    <row r="2613" spans="1:6" ht="38.25">
      <c r="A2613" s="32"/>
      <c r="B2613" s="8" t="s">
        <v>4386</v>
      </c>
      <c r="C2613" s="1246"/>
      <c r="D2613" s="1245"/>
      <c r="E2613" s="14"/>
    </row>
    <row r="2614" spans="1:6">
      <c r="A2614" s="32"/>
      <c r="B2614" s="8"/>
      <c r="C2614" s="1246"/>
      <c r="D2614" s="1245"/>
      <c r="E2614" s="14"/>
    </row>
    <row r="2615" spans="1:6">
      <c r="A2615" s="32"/>
      <c r="B2615" s="3" t="s">
        <v>595</v>
      </c>
      <c r="C2615" s="1246"/>
      <c r="D2615" s="1245"/>
      <c r="E2615" s="14"/>
    </row>
    <row r="2616" spans="1:6">
      <c r="A2616" s="32"/>
      <c r="B2616" s="3"/>
      <c r="C2616" s="1246"/>
      <c r="D2616" s="1245"/>
      <c r="E2616" s="14"/>
    </row>
    <row r="2617" spans="1:6" ht="38.25">
      <c r="A2617" s="689" t="s">
        <v>1514</v>
      </c>
      <c r="B2617" s="690" t="s">
        <v>1236</v>
      </c>
      <c r="C2617" s="1246"/>
      <c r="D2617" s="1245"/>
      <c r="E2617" s="15"/>
      <c r="F2617" s="608"/>
    </row>
    <row r="2618" spans="1:6" ht="63.75">
      <c r="A2618" s="32"/>
      <c r="B2618" s="690" t="s">
        <v>1237</v>
      </c>
      <c r="C2618" s="1246"/>
      <c r="D2618" s="1245"/>
      <c r="E2618" s="15"/>
      <c r="F2618" s="608"/>
    </row>
    <row r="2619" spans="1:6" ht="76.5">
      <c r="A2619" s="689"/>
      <c r="B2619" s="690" t="s">
        <v>1238</v>
      </c>
      <c r="C2619" s="1246"/>
      <c r="D2619" s="1245"/>
      <c r="E2619" s="15"/>
      <c r="F2619" s="608"/>
    </row>
    <row r="2620" spans="1:6" ht="25.5">
      <c r="A2620" s="689"/>
      <c r="B2620" s="690" t="s">
        <v>4385</v>
      </c>
      <c r="C2620" s="1246"/>
      <c r="D2620" s="1245"/>
      <c r="E2620" s="15"/>
      <c r="F2620" s="608"/>
    </row>
    <row r="2621" spans="1:6">
      <c r="A2621" s="32"/>
      <c r="B2621" s="690" t="s">
        <v>1239</v>
      </c>
      <c r="C2621" s="1246"/>
      <c r="D2621" s="1245"/>
      <c r="E2621" s="15"/>
      <c r="F2621" s="608"/>
    </row>
    <row r="2622" spans="1:6" ht="25.5">
      <c r="A2622" s="32"/>
      <c r="B2622" s="690" t="s">
        <v>596</v>
      </c>
      <c r="C2622" s="1246"/>
      <c r="D2622" s="1245"/>
      <c r="E2622" s="15"/>
      <c r="F2622" s="608"/>
    </row>
    <row r="2623" spans="1:6">
      <c r="A2623" s="32"/>
      <c r="B2623" s="690" t="s">
        <v>1240</v>
      </c>
      <c r="C2623" s="1246"/>
      <c r="D2623" s="1245"/>
      <c r="E2623" s="15"/>
      <c r="F2623" s="608"/>
    </row>
    <row r="2624" spans="1:6">
      <c r="A2624" s="32"/>
      <c r="B2624" s="699"/>
      <c r="C2624" s="695" t="s">
        <v>208</v>
      </c>
      <c r="D2624" s="716">
        <v>50</v>
      </c>
      <c r="E2624" s="608"/>
      <c r="F2624" s="723">
        <f>(D2624*E2624)</f>
        <v>0</v>
      </c>
    </row>
    <row r="2625" spans="1:6">
      <c r="A2625" s="689"/>
      <c r="B2625" s="690"/>
      <c r="C2625" s="695"/>
      <c r="D2625" s="716"/>
      <c r="E2625" s="15"/>
      <c r="F2625" s="696"/>
    </row>
    <row r="2626" spans="1:6" ht="216.75">
      <c r="A2626" s="689" t="s">
        <v>1515</v>
      </c>
      <c r="B2626" s="690" t="s">
        <v>1241</v>
      </c>
      <c r="C2626" s="695"/>
      <c r="D2626" s="716"/>
      <c r="E2626" s="15"/>
      <c r="F2626" s="696"/>
    </row>
    <row r="2627" spans="1:6" ht="51">
      <c r="A2627" s="689"/>
      <c r="B2627" s="690" t="s">
        <v>3139</v>
      </c>
      <c r="C2627" s="695"/>
      <c r="D2627" s="716"/>
      <c r="E2627" s="15"/>
      <c r="F2627" s="696"/>
    </row>
    <row r="2628" spans="1:6">
      <c r="A2628" s="689"/>
      <c r="B2628" s="699"/>
      <c r="C2628" s="695" t="s">
        <v>208</v>
      </c>
      <c r="D2628" s="716">
        <v>350</v>
      </c>
      <c r="E2628" s="608"/>
      <c r="F2628" s="723">
        <f>(D2628*E2628)</f>
        <v>0</v>
      </c>
    </row>
    <row r="2629" spans="1:6">
      <c r="A2629" s="689"/>
      <c r="B2629" s="690"/>
      <c r="C2629" s="695"/>
      <c r="D2629" s="1249"/>
      <c r="E2629" s="608"/>
      <c r="F2629" s="756"/>
    </row>
    <row r="2630" spans="1:6" ht="69.75" customHeight="1">
      <c r="A2630" s="689" t="s">
        <v>1516</v>
      </c>
      <c r="B2630" s="690" t="s">
        <v>4384</v>
      </c>
      <c r="C2630" s="695"/>
      <c r="D2630" s="1249"/>
      <c r="E2630" s="608"/>
      <c r="F2630" s="756"/>
    </row>
    <row r="2631" spans="1:6" ht="13.5" customHeight="1">
      <c r="A2631" s="689"/>
      <c r="B2631" s="1294"/>
      <c r="C2631" s="695"/>
      <c r="D2631" s="1249"/>
      <c r="E2631" s="608"/>
      <c r="F2631" s="756"/>
    </row>
    <row r="2632" spans="1:6">
      <c r="A2632" s="689"/>
      <c r="B2632" s="699"/>
      <c r="C2632" s="695" t="s">
        <v>136</v>
      </c>
      <c r="D2632" s="1249">
        <v>4</v>
      </c>
      <c r="E2632" s="608"/>
      <c r="F2632" s="723">
        <f>(D2632*E2632)</f>
        <v>0</v>
      </c>
    </row>
    <row r="2633" spans="1:6">
      <c r="A2633" s="689"/>
      <c r="B2633" s="690"/>
      <c r="C2633" s="695"/>
      <c r="D2633" s="1249"/>
      <c r="E2633" s="608"/>
      <c r="F2633" s="756"/>
    </row>
    <row r="2634" spans="1:6" ht="38.25">
      <c r="A2634" s="689" t="s">
        <v>1517</v>
      </c>
      <c r="B2634" s="754" t="s">
        <v>4374</v>
      </c>
      <c r="C2634" s="695"/>
      <c r="D2634" s="1249"/>
      <c r="E2634" s="608"/>
      <c r="F2634" s="756"/>
    </row>
    <row r="2635" spans="1:6">
      <c r="A2635" s="689"/>
      <c r="B2635" s="1293"/>
      <c r="C2635" s="695"/>
      <c r="D2635" s="1249"/>
      <c r="E2635" s="608"/>
      <c r="F2635" s="756"/>
    </row>
    <row r="2636" spans="1:6">
      <c r="A2636" s="689"/>
      <c r="B2636" s="690" t="s">
        <v>663</v>
      </c>
      <c r="C2636" s="695"/>
      <c r="D2636" s="1249"/>
      <c r="E2636" s="608"/>
      <c r="F2636" s="756"/>
    </row>
    <row r="2637" spans="1:6">
      <c r="A2637" s="689"/>
      <c r="B2637" s="699"/>
      <c r="C2637" s="695" t="s">
        <v>136</v>
      </c>
      <c r="D2637" s="1249">
        <v>4</v>
      </c>
      <c r="E2637" s="608"/>
      <c r="F2637" s="723">
        <f>(D2637*E2637)</f>
        <v>0</v>
      </c>
    </row>
    <row r="2638" spans="1:6">
      <c r="A2638" s="689"/>
      <c r="B2638" s="690"/>
      <c r="C2638" s="695"/>
      <c r="D2638" s="1249"/>
      <c r="E2638" s="608"/>
      <c r="F2638" s="756"/>
    </row>
    <row r="2639" spans="1:6" ht="114.75">
      <c r="A2639" s="689" t="s">
        <v>1518</v>
      </c>
      <c r="B2639" s="690" t="s">
        <v>1242</v>
      </c>
      <c r="C2639" s="695"/>
      <c r="D2639" s="1249"/>
      <c r="E2639" s="608"/>
      <c r="F2639" s="756"/>
    </row>
    <row r="2640" spans="1:6">
      <c r="A2640" s="689"/>
      <c r="B2640" s="699"/>
      <c r="C2640" s="695" t="s">
        <v>208</v>
      </c>
      <c r="D2640" s="1249">
        <v>225</v>
      </c>
      <c r="E2640" s="608"/>
      <c r="F2640" s="723">
        <f>(D2640*E2640)</f>
        <v>0</v>
      </c>
    </row>
    <row r="2641" spans="1:6">
      <c r="A2641" s="32"/>
      <c r="B2641" s="10"/>
      <c r="C2641" s="695"/>
      <c r="D2641" s="1245"/>
      <c r="E2641" s="15"/>
      <c r="F2641" s="756"/>
    </row>
    <row r="2642" spans="1:6">
      <c r="A2642" s="32"/>
      <c r="B2642" s="10" t="s">
        <v>605</v>
      </c>
      <c r="C2642" s="695"/>
      <c r="D2642" s="1245"/>
      <c r="E2642" s="15"/>
      <c r="F2642" s="756"/>
    </row>
    <row r="2643" spans="1:6">
      <c r="A2643" s="32"/>
      <c r="B2643" s="10"/>
      <c r="C2643" s="1246"/>
      <c r="D2643" s="1245"/>
      <c r="E2643" s="15"/>
      <c r="F2643" s="756"/>
    </row>
    <row r="2644" spans="1:6" ht="25.5">
      <c r="A2644" s="32"/>
      <c r="B2644" s="10" t="s">
        <v>606</v>
      </c>
      <c r="C2644" s="1246"/>
      <c r="D2644" s="1245"/>
      <c r="E2644" s="15"/>
      <c r="F2644" s="756"/>
    </row>
    <row r="2645" spans="1:6">
      <c r="A2645" s="32"/>
      <c r="B2645" s="10"/>
      <c r="C2645" s="1246"/>
      <c r="D2645" s="1245"/>
      <c r="E2645" s="15"/>
      <c r="F2645" s="756"/>
    </row>
    <row r="2646" spans="1:6">
      <c r="A2646" s="689"/>
      <c r="B2646" s="690"/>
      <c r="C2646" s="695"/>
      <c r="D2646" s="1245"/>
      <c r="E2646" s="15"/>
      <c r="F2646" s="756"/>
    </row>
    <row r="2647" spans="1:6" ht="51">
      <c r="A2647" s="689" t="s">
        <v>1519</v>
      </c>
      <c r="B2647" s="754" t="s">
        <v>1243</v>
      </c>
      <c r="C2647" s="695"/>
      <c r="D2647" s="1245"/>
      <c r="E2647" s="15"/>
      <c r="F2647" s="756"/>
    </row>
    <row r="2648" spans="1:6" ht="25.5">
      <c r="A2648" s="689"/>
      <c r="B2648" s="754" t="s">
        <v>1244</v>
      </c>
      <c r="C2648" s="695"/>
      <c r="D2648" s="1245"/>
      <c r="E2648" s="15"/>
      <c r="F2648" s="756"/>
    </row>
    <row r="2649" spans="1:6" ht="89.25">
      <c r="A2649" s="689"/>
      <c r="B2649" s="754" t="s">
        <v>1245</v>
      </c>
      <c r="C2649" s="695"/>
      <c r="D2649" s="1245"/>
      <c r="E2649" s="15"/>
      <c r="F2649" s="756"/>
    </row>
    <row r="2650" spans="1:6" ht="89.25">
      <c r="A2650" s="689"/>
      <c r="B2650" s="754" t="s">
        <v>4373</v>
      </c>
      <c r="C2650" s="695"/>
      <c r="D2650" s="1245"/>
      <c r="E2650" s="15"/>
      <c r="F2650" s="756"/>
    </row>
    <row r="2651" spans="1:6" ht="38.25">
      <c r="A2651" s="689"/>
      <c r="B2651" s="690" t="s">
        <v>1246</v>
      </c>
      <c r="C2651" s="695"/>
      <c r="D2651" s="1245"/>
      <c r="E2651" s="15"/>
      <c r="F2651" s="756"/>
    </row>
    <row r="2652" spans="1:6" ht="127.5">
      <c r="A2652" s="689"/>
      <c r="B2652" s="754" t="s">
        <v>4362</v>
      </c>
      <c r="C2652" s="695"/>
      <c r="D2652" s="1245"/>
      <c r="E2652" s="15"/>
      <c r="F2652" s="756"/>
    </row>
    <row r="2653" spans="1:6">
      <c r="A2653" s="689"/>
      <c r="B2653" s="690" t="s">
        <v>1247</v>
      </c>
      <c r="C2653" s="695"/>
      <c r="D2653" s="1245"/>
      <c r="E2653" s="15"/>
      <c r="F2653" s="756"/>
    </row>
    <row r="2654" spans="1:6">
      <c r="A2654" s="689"/>
      <c r="B2654" s="754" t="s">
        <v>1248</v>
      </c>
      <c r="C2654" s="695"/>
      <c r="D2654" s="1245"/>
      <c r="E2654" s="15"/>
      <c r="F2654" s="756"/>
    </row>
    <row r="2655" spans="1:6">
      <c r="A2655" s="689"/>
      <c r="B2655" s="690" t="s">
        <v>1249</v>
      </c>
      <c r="C2655" s="695"/>
      <c r="D2655" s="1245"/>
      <c r="E2655" s="15"/>
      <c r="F2655" s="756"/>
    </row>
    <row r="2656" spans="1:6">
      <c r="A2656" s="689"/>
      <c r="B2656" s="690"/>
      <c r="C2656" s="695" t="s">
        <v>208</v>
      </c>
      <c r="D2656" s="716">
        <v>1890</v>
      </c>
      <c r="E2656" s="608"/>
      <c r="F2656" s="723">
        <f>(D2656*E2656)</f>
        <v>0</v>
      </c>
    </row>
    <row r="2657" spans="1:6">
      <c r="A2657" s="689"/>
      <c r="B2657" s="690"/>
      <c r="C2657" s="695"/>
      <c r="D2657" s="1245"/>
      <c r="E2657" s="15"/>
      <c r="F2657" s="756"/>
    </row>
    <row r="2658" spans="1:6" ht="25.5">
      <c r="A2658" s="689" t="s">
        <v>1520</v>
      </c>
      <c r="B2658" s="754" t="s">
        <v>1250</v>
      </c>
      <c r="C2658" s="695"/>
      <c r="D2658" s="1245"/>
      <c r="E2658" s="15"/>
      <c r="F2658" s="756"/>
    </row>
    <row r="2659" spans="1:6" ht="25.5">
      <c r="A2659" s="689"/>
      <c r="B2659" s="754" t="s">
        <v>1251</v>
      </c>
      <c r="C2659" s="695"/>
      <c r="D2659" s="1245"/>
      <c r="E2659" s="15"/>
      <c r="F2659" s="756"/>
    </row>
    <row r="2660" spans="1:6">
      <c r="A2660" s="689"/>
      <c r="B2660" s="754" t="s">
        <v>1252</v>
      </c>
      <c r="C2660" s="695"/>
      <c r="D2660" s="1245"/>
      <c r="E2660" s="15"/>
      <c r="F2660" s="756"/>
    </row>
    <row r="2661" spans="1:6" ht="25.5">
      <c r="A2661" s="689"/>
      <c r="B2661" s="754" t="s">
        <v>1253</v>
      </c>
      <c r="C2661" s="695"/>
      <c r="D2661" s="1245"/>
      <c r="E2661" s="15"/>
      <c r="F2661" s="756"/>
    </row>
    <row r="2662" spans="1:6">
      <c r="A2662" s="689"/>
      <c r="B2662" s="690" t="s">
        <v>1254</v>
      </c>
      <c r="C2662" s="695"/>
      <c r="D2662" s="1245"/>
      <c r="E2662" s="15"/>
      <c r="F2662" s="756"/>
    </row>
    <row r="2663" spans="1:6" ht="38.25">
      <c r="A2663" s="689"/>
      <c r="B2663" s="754" t="s">
        <v>1255</v>
      </c>
      <c r="C2663" s="695"/>
      <c r="D2663" s="1245"/>
      <c r="E2663" s="15"/>
      <c r="F2663" s="756"/>
    </row>
    <row r="2664" spans="1:6" ht="140.25">
      <c r="A2664" s="689"/>
      <c r="B2664" s="690" t="s">
        <v>4363</v>
      </c>
      <c r="C2664" s="695"/>
      <c r="D2664" s="1245"/>
      <c r="E2664" s="608"/>
      <c r="F2664" s="756"/>
    </row>
    <row r="2665" spans="1:6">
      <c r="A2665" s="689"/>
      <c r="B2665" s="754" t="s">
        <v>1256</v>
      </c>
      <c r="C2665" s="695"/>
      <c r="D2665" s="1245"/>
      <c r="E2665" s="608"/>
      <c r="F2665" s="756"/>
    </row>
    <row r="2666" spans="1:6">
      <c r="A2666" s="689"/>
      <c r="B2666" s="690"/>
      <c r="C2666" s="695"/>
      <c r="D2666" s="1245"/>
      <c r="E2666" s="608"/>
      <c r="F2666" s="756"/>
    </row>
    <row r="2667" spans="1:6">
      <c r="A2667" s="689"/>
      <c r="B2667" s="690"/>
      <c r="C2667" s="695" t="s">
        <v>208</v>
      </c>
      <c r="D2667" s="716">
        <v>60</v>
      </c>
      <c r="E2667" s="608"/>
      <c r="F2667" s="723">
        <f>(D2667*E2667)</f>
        <v>0</v>
      </c>
    </row>
    <row r="2668" spans="1:6">
      <c r="A2668" s="689"/>
      <c r="B2668" s="690"/>
      <c r="C2668" s="695"/>
      <c r="D2668" s="1245"/>
      <c r="E2668" s="608"/>
      <c r="F2668" s="756"/>
    </row>
    <row r="2669" spans="1:6" ht="25.5">
      <c r="A2669" s="689" t="s">
        <v>1521</v>
      </c>
      <c r="B2669" s="754" t="s">
        <v>1250</v>
      </c>
      <c r="C2669" s="695"/>
      <c r="D2669" s="1245"/>
      <c r="E2669" s="608"/>
      <c r="F2669" s="756"/>
    </row>
    <row r="2670" spans="1:6" ht="25.5">
      <c r="A2670" s="689"/>
      <c r="B2670" s="754" t="s">
        <v>1257</v>
      </c>
      <c r="C2670" s="695"/>
      <c r="D2670" s="1245"/>
      <c r="E2670" s="15"/>
      <c r="F2670" s="756"/>
    </row>
    <row r="2671" spans="1:6">
      <c r="A2671" s="689"/>
      <c r="B2671" s="754" t="s">
        <v>1252</v>
      </c>
      <c r="C2671" s="695"/>
      <c r="D2671" s="1245"/>
      <c r="E2671" s="15"/>
      <c r="F2671" s="756"/>
    </row>
    <row r="2672" spans="1:6" ht="25.5">
      <c r="A2672" s="689"/>
      <c r="B2672" s="754" t="s">
        <v>1253</v>
      </c>
      <c r="C2672" s="695"/>
      <c r="D2672" s="1245"/>
      <c r="E2672" s="15"/>
      <c r="F2672" s="756"/>
    </row>
    <row r="2673" spans="1:6">
      <c r="A2673" s="689"/>
      <c r="B2673" s="690" t="s">
        <v>1254</v>
      </c>
      <c r="C2673" s="695"/>
      <c r="D2673" s="1245"/>
      <c r="E2673" s="15"/>
      <c r="F2673" s="756"/>
    </row>
    <row r="2674" spans="1:6" ht="38.25">
      <c r="A2674" s="689"/>
      <c r="B2674" s="754" t="s">
        <v>1255</v>
      </c>
      <c r="C2674" s="695"/>
      <c r="D2674" s="1245"/>
      <c r="E2674" s="15"/>
      <c r="F2674" s="756"/>
    </row>
    <row r="2675" spans="1:6" ht="140.25">
      <c r="A2675" s="689"/>
      <c r="B2675" s="690" t="s">
        <v>4372</v>
      </c>
      <c r="C2675" s="695"/>
      <c r="D2675" s="1245"/>
      <c r="E2675" s="15"/>
      <c r="F2675" s="756"/>
    </row>
    <row r="2676" spans="1:6">
      <c r="A2676" s="689"/>
      <c r="B2676" s="754" t="s">
        <v>1258</v>
      </c>
      <c r="C2676" s="695"/>
      <c r="D2676" s="1245"/>
      <c r="E2676" s="15"/>
      <c r="F2676" s="756"/>
    </row>
    <row r="2677" spans="1:6">
      <c r="A2677" s="689"/>
      <c r="B2677" s="690"/>
      <c r="C2677" s="695"/>
      <c r="D2677" s="1245"/>
      <c r="E2677" s="15"/>
      <c r="F2677" s="756"/>
    </row>
    <row r="2678" spans="1:6">
      <c r="A2678" s="689"/>
      <c r="B2678" s="690"/>
      <c r="C2678" s="695" t="s">
        <v>208</v>
      </c>
      <c r="D2678" s="716">
        <v>60</v>
      </c>
      <c r="E2678" s="608"/>
      <c r="F2678" s="723">
        <f>(D2678*E2678)</f>
        <v>0</v>
      </c>
    </row>
    <row r="2679" spans="1:6">
      <c r="A2679" s="689"/>
      <c r="B2679" s="690"/>
      <c r="C2679" s="695"/>
      <c r="D2679" s="1245"/>
      <c r="E2679" s="15"/>
      <c r="F2679" s="756"/>
    </row>
    <row r="2680" spans="1:6" ht="127.5">
      <c r="A2680" s="689" t="s">
        <v>1522</v>
      </c>
      <c r="B2680" s="754" t="s">
        <v>1259</v>
      </c>
      <c r="C2680" s="695"/>
      <c r="D2680" s="1245"/>
      <c r="E2680" s="15"/>
      <c r="F2680" s="756"/>
    </row>
    <row r="2681" spans="1:6" ht="38.25">
      <c r="A2681" s="689"/>
      <c r="B2681" s="754" t="s">
        <v>4371</v>
      </c>
      <c r="C2681" s="695"/>
      <c r="D2681" s="1245"/>
      <c r="E2681" s="15"/>
      <c r="F2681" s="756"/>
    </row>
    <row r="2682" spans="1:6" ht="25.5">
      <c r="A2682" s="689"/>
      <c r="B2682" s="754" t="s">
        <v>4370</v>
      </c>
      <c r="C2682" s="695"/>
      <c r="D2682" s="1245"/>
      <c r="E2682" s="15"/>
      <c r="F2682" s="756"/>
    </row>
    <row r="2683" spans="1:6" ht="25.5">
      <c r="A2683" s="689"/>
      <c r="B2683" s="754" t="s">
        <v>1260</v>
      </c>
      <c r="C2683" s="695"/>
      <c r="D2683" s="1245"/>
      <c r="E2683" s="15"/>
      <c r="F2683" s="756"/>
    </row>
    <row r="2684" spans="1:6" ht="63.75">
      <c r="A2684" s="689"/>
      <c r="B2684" s="690" t="s">
        <v>4369</v>
      </c>
      <c r="C2684" s="695"/>
      <c r="D2684" s="1245"/>
      <c r="E2684" s="15"/>
      <c r="F2684" s="756"/>
    </row>
    <row r="2685" spans="1:6" ht="140.25">
      <c r="A2685" s="689"/>
      <c r="B2685" s="754" t="s">
        <v>4368</v>
      </c>
      <c r="C2685" s="695"/>
      <c r="D2685" s="1245"/>
      <c r="E2685" s="15"/>
      <c r="F2685" s="756"/>
    </row>
    <row r="2686" spans="1:6" ht="25.5">
      <c r="A2686" s="689"/>
      <c r="B2686" s="690" t="s">
        <v>1261</v>
      </c>
      <c r="C2686" s="695"/>
      <c r="D2686" s="1245"/>
      <c r="E2686" s="15"/>
      <c r="F2686" s="756"/>
    </row>
    <row r="2687" spans="1:6">
      <c r="A2687" s="689"/>
      <c r="B2687" s="754"/>
      <c r="C2687" s="695"/>
      <c r="D2687" s="1245"/>
      <c r="E2687" s="15"/>
      <c r="F2687" s="756"/>
    </row>
    <row r="2688" spans="1:6">
      <c r="A2688" s="689"/>
      <c r="B2688" s="690"/>
      <c r="C2688" s="695" t="s">
        <v>208</v>
      </c>
      <c r="D2688" s="716">
        <v>1470</v>
      </c>
      <c r="E2688" s="608"/>
      <c r="F2688" s="723">
        <f>(D2688*E2688)</f>
        <v>0</v>
      </c>
    </row>
    <row r="2689" spans="1:6">
      <c r="A2689" s="689"/>
      <c r="B2689" s="690"/>
      <c r="C2689" s="695"/>
      <c r="D2689" s="1245"/>
      <c r="E2689" s="15"/>
      <c r="F2689" s="756"/>
    </row>
    <row r="2690" spans="1:6" ht="140.25">
      <c r="A2690" s="689" t="s">
        <v>1523</v>
      </c>
      <c r="B2690" s="754" t="s">
        <v>4367</v>
      </c>
      <c r="C2690" s="695"/>
      <c r="D2690" s="1245"/>
      <c r="E2690" s="15"/>
      <c r="F2690" s="756"/>
    </row>
    <row r="2691" spans="1:6" ht="38.25">
      <c r="A2691" s="689"/>
      <c r="B2691" s="754" t="s">
        <v>1262</v>
      </c>
      <c r="C2691" s="695"/>
      <c r="D2691" s="1245"/>
      <c r="E2691" s="15"/>
      <c r="F2691" s="756"/>
    </row>
    <row r="2692" spans="1:6" ht="140.25">
      <c r="A2692" s="689"/>
      <c r="B2692" s="754" t="s">
        <v>4366</v>
      </c>
      <c r="C2692" s="695"/>
      <c r="D2692" s="1245"/>
      <c r="E2692" s="15"/>
      <c r="F2692" s="756"/>
    </row>
    <row r="2693" spans="1:6">
      <c r="A2693" s="689"/>
      <c r="B2693" s="754" t="s">
        <v>1248</v>
      </c>
      <c r="C2693" s="695"/>
      <c r="D2693" s="1245"/>
      <c r="E2693" s="15"/>
      <c r="F2693" s="756"/>
    </row>
    <row r="2694" spans="1:6" ht="25.5">
      <c r="A2694" s="689"/>
      <c r="B2694" s="690" t="s">
        <v>1263</v>
      </c>
      <c r="C2694" s="695"/>
      <c r="D2694" s="1245"/>
      <c r="E2694" s="15"/>
      <c r="F2694" s="756"/>
    </row>
    <row r="2695" spans="1:6">
      <c r="A2695" s="689"/>
      <c r="B2695" s="690"/>
      <c r="C2695" s="695" t="s">
        <v>208</v>
      </c>
      <c r="D2695" s="716">
        <v>440</v>
      </c>
      <c r="E2695" s="608"/>
      <c r="F2695" s="723">
        <f>(D2695*E2695)</f>
        <v>0</v>
      </c>
    </row>
    <row r="2696" spans="1:6">
      <c r="A2696" s="689"/>
      <c r="B2696" s="690"/>
      <c r="C2696" s="695"/>
      <c r="D2696" s="1245"/>
      <c r="E2696" s="15"/>
      <c r="F2696" s="756"/>
    </row>
    <row r="2697" spans="1:6" ht="178.5">
      <c r="A2697" s="689" t="s">
        <v>1524</v>
      </c>
      <c r="B2697" s="754" t="s">
        <v>4361</v>
      </c>
      <c r="C2697" s="695"/>
      <c r="D2697" s="1245"/>
      <c r="E2697" s="15"/>
      <c r="F2697" s="756"/>
    </row>
    <row r="2698" spans="1:6" ht="25.5">
      <c r="A2698" s="689"/>
      <c r="B2698" s="754" t="s">
        <v>4360</v>
      </c>
      <c r="C2698" s="695"/>
      <c r="D2698" s="1245"/>
      <c r="E2698" s="15"/>
      <c r="F2698" s="756"/>
    </row>
    <row r="2699" spans="1:6" ht="38.25">
      <c r="A2699" s="689"/>
      <c r="B2699" s="754" t="s">
        <v>1262</v>
      </c>
      <c r="C2699" s="695"/>
      <c r="D2699" s="1245"/>
      <c r="E2699" s="15"/>
      <c r="F2699" s="756"/>
    </row>
    <row r="2700" spans="1:6" ht="140.25">
      <c r="A2700" s="689"/>
      <c r="B2700" s="754" t="s">
        <v>4359</v>
      </c>
      <c r="C2700" s="695"/>
      <c r="D2700" s="1245"/>
      <c r="E2700" s="15"/>
      <c r="F2700" s="756"/>
    </row>
    <row r="2701" spans="1:6">
      <c r="A2701" s="689"/>
      <c r="B2701" s="754" t="s">
        <v>1248</v>
      </c>
      <c r="C2701" s="695"/>
      <c r="D2701" s="1245"/>
      <c r="E2701" s="15"/>
      <c r="F2701" s="756"/>
    </row>
    <row r="2702" spans="1:6" ht="25.5">
      <c r="A2702" s="689"/>
      <c r="B2702" s="690" t="s">
        <v>3140</v>
      </c>
      <c r="C2702" s="695"/>
      <c r="D2702" s="1245"/>
      <c r="E2702" s="15"/>
      <c r="F2702" s="756"/>
    </row>
    <row r="2703" spans="1:6">
      <c r="A2703" s="689"/>
      <c r="B2703" s="690"/>
      <c r="C2703" s="695" t="s">
        <v>208</v>
      </c>
      <c r="D2703" s="716">
        <v>180</v>
      </c>
      <c r="E2703" s="608"/>
      <c r="F2703" s="723">
        <f>(D2703*E2703)</f>
        <v>0</v>
      </c>
    </row>
    <row r="2704" spans="1:6">
      <c r="A2704" s="689"/>
      <c r="B2704" s="690"/>
      <c r="C2704" s="695"/>
      <c r="D2704" s="1245"/>
      <c r="E2704" s="15"/>
      <c r="F2704" s="756"/>
    </row>
    <row r="2705" spans="1:6" ht="89.25">
      <c r="A2705" s="689" t="s">
        <v>1525</v>
      </c>
      <c r="B2705" s="754" t="s">
        <v>1264</v>
      </c>
      <c r="C2705" s="695"/>
      <c r="D2705" s="1245"/>
      <c r="E2705" s="15"/>
      <c r="F2705" s="756"/>
    </row>
    <row r="2706" spans="1:6" ht="38.25">
      <c r="A2706" s="689"/>
      <c r="B2706" s="754" t="s">
        <v>1265</v>
      </c>
      <c r="C2706" s="695"/>
      <c r="D2706" s="1245"/>
      <c r="E2706" s="15"/>
      <c r="F2706" s="756"/>
    </row>
    <row r="2707" spans="1:6" ht="38.25">
      <c r="A2707" s="689"/>
      <c r="B2707" s="754" t="s">
        <v>4358</v>
      </c>
      <c r="C2707" s="695"/>
      <c r="D2707" s="1245"/>
      <c r="E2707" s="15"/>
      <c r="F2707" s="756"/>
    </row>
    <row r="2708" spans="1:6" ht="25.5">
      <c r="A2708" s="689"/>
      <c r="B2708" s="754" t="s">
        <v>1260</v>
      </c>
      <c r="C2708" s="695"/>
      <c r="D2708" s="1245"/>
      <c r="E2708" s="15"/>
      <c r="F2708" s="756"/>
    </row>
    <row r="2709" spans="1:6" ht="25.5">
      <c r="A2709" s="689"/>
      <c r="B2709" s="690" t="s">
        <v>4357</v>
      </c>
      <c r="C2709" s="695"/>
      <c r="D2709" s="1245"/>
      <c r="E2709" s="15"/>
      <c r="F2709" s="756"/>
    </row>
    <row r="2710" spans="1:6" ht="165.75">
      <c r="A2710" s="689"/>
      <c r="B2710" s="754" t="s">
        <v>4364</v>
      </c>
      <c r="C2710" s="695"/>
      <c r="D2710" s="1245"/>
      <c r="E2710" s="15"/>
      <c r="F2710" s="756"/>
    </row>
    <row r="2711" spans="1:6">
      <c r="A2711" s="689"/>
      <c r="B2711" s="690" t="s">
        <v>1248</v>
      </c>
      <c r="C2711" s="695"/>
      <c r="D2711" s="1245"/>
      <c r="E2711" s="608"/>
      <c r="F2711" s="756"/>
    </row>
    <row r="2712" spans="1:6">
      <c r="A2712" s="689"/>
      <c r="B2712" s="754" t="s">
        <v>1266</v>
      </c>
      <c r="C2712" s="695" t="s">
        <v>208</v>
      </c>
      <c r="D2712" s="716">
        <v>185</v>
      </c>
      <c r="E2712" s="608"/>
      <c r="F2712" s="723">
        <f>(D2712*E2712)</f>
        <v>0</v>
      </c>
    </row>
    <row r="2713" spans="1:6">
      <c r="A2713" s="689"/>
      <c r="B2713" s="690"/>
      <c r="C2713" s="695"/>
      <c r="D2713" s="1245"/>
      <c r="E2713" s="608"/>
      <c r="F2713" s="756"/>
    </row>
    <row r="2714" spans="1:6" ht="204">
      <c r="A2714" s="689" t="s">
        <v>1526</v>
      </c>
      <c r="B2714" s="754" t="s">
        <v>1267</v>
      </c>
      <c r="C2714" s="695"/>
      <c r="D2714" s="1245"/>
      <c r="E2714" s="608"/>
      <c r="F2714" s="756"/>
    </row>
    <row r="2715" spans="1:6" ht="38.25">
      <c r="A2715" s="689"/>
      <c r="B2715" s="754" t="s">
        <v>4356</v>
      </c>
      <c r="C2715" s="695"/>
      <c r="D2715" s="1245"/>
      <c r="E2715" s="15"/>
      <c r="F2715" s="756"/>
    </row>
    <row r="2716" spans="1:6" ht="25.5">
      <c r="A2716" s="689"/>
      <c r="B2716" s="754" t="s">
        <v>4355</v>
      </c>
      <c r="C2716" s="695"/>
      <c r="D2716" s="1245"/>
      <c r="E2716" s="15"/>
      <c r="F2716" s="756"/>
    </row>
    <row r="2717" spans="1:6" ht="140.25">
      <c r="A2717" s="689"/>
      <c r="B2717" s="754" t="s">
        <v>4359</v>
      </c>
      <c r="C2717" s="695"/>
      <c r="D2717" s="1245"/>
      <c r="E2717" s="15"/>
      <c r="F2717" s="756"/>
    </row>
    <row r="2718" spans="1:6">
      <c r="A2718" s="689"/>
      <c r="B2718" s="690" t="s">
        <v>1248</v>
      </c>
      <c r="C2718" s="695"/>
      <c r="D2718" s="1245"/>
      <c r="E2718" s="608"/>
      <c r="F2718" s="756"/>
    </row>
    <row r="2719" spans="1:6">
      <c r="A2719" s="689"/>
      <c r="B2719" s="754" t="s">
        <v>1268</v>
      </c>
      <c r="C2719" s="695" t="s">
        <v>208</v>
      </c>
      <c r="D2719" s="716">
        <v>135</v>
      </c>
      <c r="E2719" s="608"/>
      <c r="F2719" s="723">
        <f>(D2719*E2719)</f>
        <v>0</v>
      </c>
    </row>
    <row r="2720" spans="1:6">
      <c r="A2720" s="689"/>
      <c r="B2720" s="690"/>
      <c r="C2720" s="695"/>
      <c r="D2720" s="1245"/>
      <c r="E2720" s="608"/>
      <c r="F2720" s="756"/>
    </row>
    <row r="2721" spans="1:6" ht="306">
      <c r="A2721" s="689" t="s">
        <v>1527</v>
      </c>
      <c r="B2721" s="726" t="s">
        <v>1269</v>
      </c>
      <c r="C2721" s="695"/>
      <c r="D2721" s="1245"/>
      <c r="E2721" s="608"/>
      <c r="F2721" s="756"/>
    </row>
    <row r="2722" spans="1:6">
      <c r="A2722" s="689"/>
      <c r="B2722" s="690" t="s">
        <v>1270</v>
      </c>
      <c r="C2722" s="695"/>
      <c r="D2722" s="1245"/>
      <c r="E2722" s="15"/>
      <c r="F2722" s="756"/>
    </row>
    <row r="2723" spans="1:6">
      <c r="A2723" s="689"/>
      <c r="B2723" s="754" t="s">
        <v>1271</v>
      </c>
      <c r="C2723" s="695" t="s">
        <v>208</v>
      </c>
      <c r="D2723" s="716">
        <v>450</v>
      </c>
      <c r="E2723" s="608"/>
      <c r="F2723" s="723">
        <f>(D2723*E2723)</f>
        <v>0</v>
      </c>
    </row>
    <row r="2724" spans="1:6">
      <c r="A2724" s="689"/>
      <c r="B2724" s="690"/>
      <c r="C2724" s="695"/>
      <c r="D2724" s="1245"/>
      <c r="E2724" s="608"/>
      <c r="F2724" s="756"/>
    </row>
    <row r="2725" spans="1:6" ht="267.75">
      <c r="A2725" s="689" t="s">
        <v>1528</v>
      </c>
      <c r="B2725" s="726" t="s">
        <v>4354</v>
      </c>
      <c r="C2725" s="695"/>
      <c r="D2725" s="1245"/>
      <c r="E2725" s="608"/>
      <c r="F2725" s="756"/>
    </row>
    <row r="2726" spans="1:6" ht="153">
      <c r="A2726" s="689"/>
      <c r="B2726" s="754" t="s">
        <v>4365</v>
      </c>
      <c r="C2726" s="695"/>
      <c r="D2726" s="1245"/>
      <c r="E2726" s="15"/>
      <c r="F2726" s="756"/>
    </row>
    <row r="2727" spans="1:6">
      <c r="A2727" s="689"/>
      <c r="B2727" s="690" t="s">
        <v>1272</v>
      </c>
      <c r="C2727" s="695"/>
      <c r="D2727" s="1245"/>
      <c r="E2727" s="608"/>
      <c r="F2727" s="756"/>
    </row>
    <row r="2728" spans="1:6">
      <c r="A2728" s="689"/>
      <c r="B2728" s="754" t="s">
        <v>1273</v>
      </c>
      <c r="C2728" s="695" t="s">
        <v>208</v>
      </c>
      <c r="D2728" s="716">
        <v>850</v>
      </c>
      <c r="E2728" s="608"/>
      <c r="F2728" s="723">
        <f>(D2728*E2728)</f>
        <v>0</v>
      </c>
    </row>
    <row r="2729" spans="1:6">
      <c r="A2729" s="689"/>
      <c r="B2729" s="690"/>
      <c r="C2729" s="695"/>
      <c r="D2729" s="1249"/>
      <c r="E2729" s="608"/>
      <c r="F2729" s="756"/>
    </row>
    <row r="2730" spans="1:6" ht="51">
      <c r="A2730" s="689" t="s">
        <v>1529</v>
      </c>
      <c r="B2730" s="690" t="s">
        <v>1274</v>
      </c>
      <c r="C2730" s="695"/>
      <c r="D2730" s="1249"/>
      <c r="E2730" s="608"/>
      <c r="F2730" s="756"/>
    </row>
    <row r="2731" spans="1:6">
      <c r="A2731" s="689"/>
      <c r="B2731" s="699"/>
      <c r="C2731" s="695" t="s">
        <v>136</v>
      </c>
      <c r="D2731" s="1249">
        <v>110</v>
      </c>
      <c r="E2731" s="608"/>
      <c r="F2731" s="723">
        <f>(D2731*E2731)</f>
        <v>0</v>
      </c>
    </row>
    <row r="2732" spans="1:6">
      <c r="A2732" s="689"/>
      <c r="B2732" s="47"/>
      <c r="C2732" s="711"/>
      <c r="D2732" s="711"/>
      <c r="E2732" s="712"/>
      <c r="F2732" s="712"/>
    </row>
    <row r="2733" spans="1:6">
      <c r="A2733" s="689"/>
      <c r="B2733" s="10" t="s">
        <v>664</v>
      </c>
      <c r="C2733" s="695"/>
      <c r="D2733" s="1249"/>
      <c r="E2733" s="608"/>
      <c r="F2733" s="756"/>
    </row>
    <row r="2734" spans="1:6">
      <c r="A2734" s="689"/>
      <c r="B2734" s="10"/>
      <c r="C2734" s="695"/>
      <c r="D2734" s="1249"/>
      <c r="E2734" s="608"/>
      <c r="F2734" s="756"/>
    </row>
    <row r="2735" spans="1:6">
      <c r="A2735" s="689"/>
      <c r="B2735" s="47"/>
      <c r="C2735" s="695"/>
      <c r="D2735" s="1249"/>
      <c r="E2735" s="608"/>
      <c r="F2735" s="756"/>
    </row>
    <row r="2736" spans="1:6" ht="178.5">
      <c r="A2736" s="689" t="s">
        <v>1529</v>
      </c>
      <c r="B2736" s="800" t="s">
        <v>1275</v>
      </c>
      <c r="C2736" s="695" t="s">
        <v>136</v>
      </c>
      <c r="D2736" s="1249">
        <v>4</v>
      </c>
      <c r="E2736" s="608"/>
      <c r="F2736" s="723">
        <f>(D2736*E2736)</f>
        <v>0</v>
      </c>
    </row>
    <row r="2737" spans="1:6">
      <c r="A2737" s="689"/>
      <c r="B2737" s="690"/>
      <c r="C2737" s="695"/>
      <c r="D2737" s="1249"/>
      <c r="E2737" s="696"/>
      <c r="F2737" s="756"/>
    </row>
    <row r="2738" spans="1:6" ht="12.75" customHeight="1">
      <c r="A2738" s="44">
        <v>19</v>
      </c>
      <c r="B2738" s="50" t="s">
        <v>665</v>
      </c>
      <c r="C2738" s="1253"/>
      <c r="D2738" s="1239" t="s">
        <v>194</v>
      </c>
      <c r="E2738" s="36"/>
      <c r="F2738" s="51">
        <f>SUM(F2617:F2736)</f>
        <v>0</v>
      </c>
    </row>
    <row r="2739" spans="1:6">
      <c r="A2739" s="33"/>
      <c r="B2739" s="10"/>
      <c r="C2739" s="1254"/>
      <c r="D2739" s="1248"/>
      <c r="E2739" s="5"/>
    </row>
    <row r="2740" spans="1:6">
      <c r="A2740" s="33"/>
      <c r="B2740" s="10"/>
      <c r="C2740" s="1254"/>
      <c r="D2740" s="1248"/>
      <c r="E2740" s="615"/>
    </row>
    <row r="2741" spans="1:6">
      <c r="A2741" s="32">
        <v>20</v>
      </c>
      <c r="B2741" s="10" t="s">
        <v>191</v>
      </c>
      <c r="C2741" s="1254"/>
      <c r="D2741" s="1248"/>
      <c r="E2741" s="615"/>
    </row>
    <row r="2742" spans="1:6">
      <c r="A2742" s="32"/>
      <c r="B2742" s="10"/>
      <c r="C2742" s="1254"/>
      <c r="D2742" s="1248"/>
      <c r="E2742" s="615"/>
    </row>
    <row r="2743" spans="1:6" ht="38.25">
      <c r="A2743" s="33"/>
      <c r="B2743" s="8" t="s">
        <v>3791</v>
      </c>
      <c r="C2743" s="1254"/>
      <c r="D2743" s="1248"/>
      <c r="E2743" s="615"/>
    </row>
    <row r="2744" spans="1:6">
      <c r="A2744" s="33"/>
      <c r="B2744" s="8"/>
      <c r="C2744" s="1254"/>
      <c r="D2744" s="1248"/>
      <c r="E2744" s="615"/>
    </row>
    <row r="2745" spans="1:6" ht="63.75">
      <c r="A2745" s="757" t="s">
        <v>1530</v>
      </c>
      <c r="B2745" s="690" t="s">
        <v>666</v>
      </c>
      <c r="C2745" s="1254"/>
      <c r="D2745" s="1248"/>
      <c r="E2745" s="615"/>
    </row>
    <row r="2746" spans="1:6">
      <c r="A2746" s="757"/>
      <c r="B2746" s="690" t="s">
        <v>667</v>
      </c>
      <c r="C2746" s="1254"/>
      <c r="D2746" s="1248"/>
      <c r="E2746" s="615"/>
    </row>
    <row r="2747" spans="1:6" ht="25.5">
      <c r="A2747" s="33"/>
      <c r="B2747" s="690" t="s">
        <v>1276</v>
      </c>
      <c r="C2747" s="1247" t="s">
        <v>136</v>
      </c>
      <c r="D2747" s="643">
        <v>50</v>
      </c>
      <c r="E2747" s="718"/>
      <c r="F2747" s="723">
        <f>(D2747*E2747)</f>
        <v>0</v>
      </c>
    </row>
    <row r="2748" spans="1:6" ht="25.5">
      <c r="A2748" s="33"/>
      <c r="B2748" s="690" t="s">
        <v>668</v>
      </c>
      <c r="C2748" s="1247" t="s">
        <v>136</v>
      </c>
      <c r="D2748" s="643">
        <v>40</v>
      </c>
      <c r="E2748" s="718"/>
      <c r="F2748" s="723">
        <f>(D2748*E2748)</f>
        <v>0</v>
      </c>
    </row>
    <row r="2749" spans="1:6">
      <c r="A2749" s="33"/>
      <c r="B2749" s="690" t="s">
        <v>669</v>
      </c>
      <c r="C2749" s="1247" t="s">
        <v>136</v>
      </c>
      <c r="D2749" s="643">
        <v>1</v>
      </c>
      <c r="E2749" s="718"/>
      <c r="F2749" s="723">
        <f>(D2749*E2749)</f>
        <v>0</v>
      </c>
    </row>
    <row r="2750" spans="1:6">
      <c r="A2750" s="33"/>
      <c r="B2750" s="690"/>
      <c r="C2750" s="1247"/>
      <c r="D2750" s="643"/>
      <c r="E2750" s="718"/>
      <c r="F2750" s="756"/>
    </row>
    <row r="2751" spans="1:6" ht="63.75">
      <c r="A2751" s="757" t="s">
        <v>1531</v>
      </c>
      <c r="B2751" s="754" t="s">
        <v>670</v>
      </c>
      <c r="C2751" s="1247"/>
      <c r="D2751" s="643"/>
      <c r="E2751" s="718"/>
      <c r="F2751" s="756"/>
    </row>
    <row r="2752" spans="1:6" ht="38.25">
      <c r="A2752" s="757"/>
      <c r="B2752" s="690" t="s">
        <v>1277</v>
      </c>
      <c r="C2752" s="1247" t="s">
        <v>245</v>
      </c>
      <c r="D2752" s="643">
        <v>1</v>
      </c>
      <c r="E2752" s="718"/>
      <c r="F2752" s="723">
        <f>(D2752*E2752)</f>
        <v>0</v>
      </c>
    </row>
    <row r="2753" spans="1:6">
      <c r="A2753" s="757"/>
      <c r="B2753" s="129"/>
      <c r="C2753" s="1255"/>
      <c r="D2753" s="1256"/>
      <c r="E2753" s="718"/>
      <c r="F2753" s="723"/>
    </row>
    <row r="2754" spans="1:6">
      <c r="A2754" s="44">
        <v>20</v>
      </c>
      <c r="B2754" s="50" t="s">
        <v>671</v>
      </c>
      <c r="C2754" s="1253"/>
      <c r="D2754" s="1239" t="s">
        <v>194</v>
      </c>
      <c r="E2754" s="707"/>
      <c r="F2754" s="798">
        <f>SUM(F2747:F2752)</f>
        <v>0</v>
      </c>
    </row>
    <row r="2755" spans="1:6">
      <c r="A2755" s="33"/>
      <c r="B2755" s="10"/>
      <c r="C2755" s="1254"/>
      <c r="D2755" s="1248"/>
      <c r="E2755" s="615"/>
    </row>
    <row r="2756" spans="1:6">
      <c r="A2756" s="33"/>
      <c r="B2756" s="10"/>
      <c r="C2756" s="1254"/>
      <c r="D2756" s="1248"/>
      <c r="E2756" s="5"/>
    </row>
    <row r="2757" spans="1:6">
      <c r="A2757" s="32">
        <v>21</v>
      </c>
      <c r="B2757" s="10" t="s">
        <v>192</v>
      </c>
      <c r="C2757" s="1246"/>
      <c r="D2757" s="1245"/>
      <c r="E2757" s="14"/>
    </row>
    <row r="2758" spans="1:6">
      <c r="A2758" s="32"/>
      <c r="B2758" s="10"/>
      <c r="C2758" s="1246"/>
      <c r="D2758" s="1245"/>
      <c r="E2758" s="14"/>
    </row>
    <row r="2759" spans="1:6">
      <c r="A2759" s="32"/>
      <c r="B2759" s="10" t="s">
        <v>672</v>
      </c>
      <c r="C2759" s="1246"/>
      <c r="D2759" s="1245"/>
      <c r="E2759" s="14"/>
    </row>
    <row r="2760" spans="1:6">
      <c r="A2760" s="32"/>
      <c r="B2760" s="10"/>
      <c r="C2760" s="1246"/>
      <c r="D2760" s="1245"/>
      <c r="E2760" s="14"/>
    </row>
    <row r="2761" spans="1:6">
      <c r="A2761" s="32"/>
      <c r="B2761" s="10" t="s">
        <v>328</v>
      </c>
      <c r="C2761" s="1246"/>
      <c r="D2761" s="1245"/>
      <c r="E2761" s="14"/>
    </row>
    <row r="2762" spans="1:6" ht="51">
      <c r="A2762" s="32"/>
      <c r="B2762" s="10" t="s">
        <v>673</v>
      </c>
      <c r="C2762" s="1246"/>
      <c r="D2762" s="1245"/>
      <c r="E2762" s="14"/>
    </row>
    <row r="2763" spans="1:6" ht="38.25">
      <c r="A2763" s="32"/>
      <c r="B2763" s="8" t="s">
        <v>3791</v>
      </c>
      <c r="C2763" s="1246"/>
      <c r="D2763" s="1245"/>
      <c r="E2763" s="14"/>
    </row>
    <row r="2764" spans="1:6">
      <c r="A2764" s="32"/>
      <c r="B2764" s="8"/>
      <c r="C2764" s="1246"/>
      <c r="D2764" s="1245"/>
      <c r="E2764" s="14"/>
    </row>
    <row r="2765" spans="1:6" ht="51">
      <c r="A2765" s="689" t="s">
        <v>626</v>
      </c>
      <c r="B2765" s="754" t="s">
        <v>1278</v>
      </c>
      <c r="C2765" s="1246"/>
      <c r="D2765" s="1245"/>
      <c r="E2765" s="14"/>
      <c r="F2765" s="756"/>
    </row>
    <row r="2766" spans="1:6">
      <c r="A2766" s="32"/>
      <c r="B2766" s="690" t="s">
        <v>674</v>
      </c>
      <c r="C2766" s="1246"/>
      <c r="D2766" s="1245"/>
      <c r="E2766" s="14"/>
      <c r="F2766" s="756"/>
    </row>
    <row r="2767" spans="1:6">
      <c r="A2767" s="32"/>
      <c r="B2767" s="690" t="s">
        <v>675</v>
      </c>
      <c r="C2767" s="1246"/>
      <c r="D2767" s="1245"/>
      <c r="E2767" s="14"/>
      <c r="F2767" s="756"/>
    </row>
    <row r="2768" spans="1:6" ht="38.25">
      <c r="A2768" s="32"/>
      <c r="B2768" s="690" t="s">
        <v>676</v>
      </c>
      <c r="C2768" s="1246"/>
      <c r="D2768" s="1245"/>
      <c r="E2768" s="14"/>
      <c r="F2768" s="756"/>
    </row>
    <row r="2769" spans="1:6" ht="25.5">
      <c r="A2769" s="32"/>
      <c r="B2769" s="690" t="s">
        <v>677</v>
      </c>
      <c r="C2769" s="1246"/>
      <c r="D2769" s="1245"/>
      <c r="E2769" s="14"/>
      <c r="F2769" s="756"/>
    </row>
    <row r="2770" spans="1:6" ht="77.25" customHeight="1">
      <c r="A2770" s="32"/>
      <c r="B2770" s="690" t="s">
        <v>678</v>
      </c>
      <c r="C2770" s="1246"/>
      <c r="D2770" s="1245"/>
      <c r="E2770" s="14"/>
      <c r="F2770" s="756"/>
    </row>
    <row r="2771" spans="1:6">
      <c r="A2771" s="32"/>
      <c r="B2771" s="699"/>
      <c r="C2771" s="1246"/>
      <c r="D2771" s="1245"/>
      <c r="E2771" s="14"/>
      <c r="F2771" s="756"/>
    </row>
    <row r="2772" spans="1:6">
      <c r="A2772" s="32"/>
      <c r="B2772" s="670" t="s">
        <v>679</v>
      </c>
      <c r="C2772" s="695" t="s">
        <v>136</v>
      </c>
      <c r="D2772" s="716">
        <v>1</v>
      </c>
      <c r="E2772" s="608"/>
      <c r="F2772" s="723">
        <f t="shared" ref="F2772:F2779" si="19">(D2772*E2772)</f>
        <v>0</v>
      </c>
    </row>
    <row r="2773" spans="1:6">
      <c r="A2773" s="32"/>
      <c r="B2773" s="670" t="s">
        <v>1279</v>
      </c>
      <c r="C2773" s="695" t="s">
        <v>136</v>
      </c>
      <c r="D2773" s="716">
        <v>1</v>
      </c>
      <c r="E2773" s="608"/>
      <c r="F2773" s="723">
        <f t="shared" si="19"/>
        <v>0</v>
      </c>
    </row>
    <row r="2774" spans="1:6">
      <c r="A2774" s="32"/>
      <c r="B2774" s="670" t="s">
        <v>1280</v>
      </c>
      <c r="C2774" s="695" t="s">
        <v>136</v>
      </c>
      <c r="D2774" s="716">
        <v>1</v>
      </c>
      <c r="E2774" s="608"/>
      <c r="F2774" s="723">
        <f t="shared" si="19"/>
        <v>0</v>
      </c>
    </row>
    <row r="2775" spans="1:6">
      <c r="A2775" s="32"/>
      <c r="B2775" s="670" t="s">
        <v>1281</v>
      </c>
      <c r="C2775" s="695" t="s">
        <v>136</v>
      </c>
      <c r="D2775" s="716">
        <v>15</v>
      </c>
      <c r="E2775" s="608"/>
      <c r="F2775" s="723">
        <f t="shared" si="19"/>
        <v>0</v>
      </c>
    </row>
    <row r="2776" spans="1:6">
      <c r="A2776" s="32"/>
      <c r="B2776" s="670" t="s">
        <v>1282</v>
      </c>
      <c r="C2776" s="695" t="s">
        <v>136</v>
      </c>
      <c r="D2776" s="716">
        <v>2</v>
      </c>
      <c r="E2776" s="608"/>
      <c r="F2776" s="723">
        <f t="shared" si="19"/>
        <v>0</v>
      </c>
    </row>
    <row r="2777" spans="1:6">
      <c r="A2777" s="32"/>
      <c r="B2777" s="670" t="s">
        <v>1283</v>
      </c>
      <c r="C2777" s="695" t="s">
        <v>136</v>
      </c>
      <c r="D2777" s="716">
        <v>10</v>
      </c>
      <c r="E2777" s="608"/>
      <c r="F2777" s="723">
        <f t="shared" si="19"/>
        <v>0</v>
      </c>
    </row>
    <row r="2778" spans="1:6">
      <c r="A2778" s="32"/>
      <c r="B2778" s="670" t="s">
        <v>1284</v>
      </c>
      <c r="C2778" s="695" t="s">
        <v>136</v>
      </c>
      <c r="D2778" s="716">
        <v>2</v>
      </c>
      <c r="E2778" s="608"/>
      <c r="F2778" s="723">
        <f t="shared" si="19"/>
        <v>0</v>
      </c>
    </row>
    <row r="2779" spans="1:6">
      <c r="A2779" s="32"/>
      <c r="B2779" s="670" t="s">
        <v>1285</v>
      </c>
      <c r="C2779" s="695" t="s">
        <v>136</v>
      </c>
      <c r="D2779" s="716">
        <v>1</v>
      </c>
      <c r="E2779" s="608"/>
      <c r="F2779" s="723">
        <f t="shared" si="19"/>
        <v>0</v>
      </c>
    </row>
    <row r="2780" spans="1:6">
      <c r="A2780" s="32"/>
      <c r="B2780" s="670" t="s">
        <v>1286</v>
      </c>
      <c r="C2780" s="695" t="s">
        <v>136</v>
      </c>
      <c r="D2780" s="716">
        <v>1</v>
      </c>
      <c r="E2780" s="608"/>
      <c r="F2780" s="723">
        <f>(D2780*E2780)</f>
        <v>0</v>
      </c>
    </row>
    <row r="2781" spans="1:6">
      <c r="A2781" s="32"/>
      <c r="B2781" s="48"/>
      <c r="C2781" s="695"/>
      <c r="D2781" s="716"/>
      <c r="E2781" s="127"/>
      <c r="F2781" s="756"/>
    </row>
    <row r="2782" spans="1:6">
      <c r="A2782" s="32"/>
      <c r="B2782" s="10" t="s">
        <v>680</v>
      </c>
      <c r="C2782" s="695"/>
      <c r="D2782" s="716"/>
      <c r="E2782" s="15"/>
      <c r="F2782" s="756"/>
    </row>
    <row r="2783" spans="1:6">
      <c r="A2783" s="32"/>
      <c r="B2783" s="670"/>
      <c r="C2783" s="695"/>
      <c r="D2783" s="716"/>
      <c r="E2783" s="15"/>
      <c r="F2783" s="756"/>
    </row>
    <row r="2784" spans="1:6" ht="147" customHeight="1">
      <c r="A2784" s="689" t="s">
        <v>688</v>
      </c>
      <c r="B2784" s="800" t="s">
        <v>1320</v>
      </c>
      <c r="C2784" s="695" t="s">
        <v>208</v>
      </c>
      <c r="D2784" s="1249">
        <v>100</v>
      </c>
      <c r="E2784" s="608"/>
      <c r="F2784" s="723">
        <f>(D2784*E2784)</f>
        <v>0</v>
      </c>
    </row>
    <row r="2785" spans="1:6">
      <c r="A2785" s="32"/>
      <c r="B2785" s="130"/>
      <c r="C2785" s="1257"/>
      <c r="D2785" s="1176"/>
      <c r="E2785" s="608"/>
      <c r="F2785" s="756"/>
    </row>
    <row r="2786" spans="1:6">
      <c r="A2786" s="32"/>
      <c r="B2786" s="7" t="s">
        <v>192</v>
      </c>
      <c r="C2786" s="1257"/>
      <c r="D2786" s="1241"/>
      <c r="E2786" s="608"/>
      <c r="F2786" s="756"/>
    </row>
    <row r="2787" spans="1:6">
      <c r="A2787" s="32"/>
      <c r="B2787" s="131"/>
      <c r="C2787" s="1257"/>
      <c r="D2787" s="1241"/>
      <c r="E2787" s="608"/>
      <c r="F2787" s="756"/>
    </row>
    <row r="2788" spans="1:6">
      <c r="A2788" s="689"/>
      <c r="B2788" s="755"/>
      <c r="C2788" s="695"/>
      <c r="D2788" s="1249"/>
      <c r="E2788" s="608"/>
      <c r="F2788" s="756"/>
    </row>
    <row r="2789" spans="1:6" ht="63.75">
      <c r="A2789" s="689" t="s">
        <v>689</v>
      </c>
      <c r="B2789" s="726" t="s">
        <v>1287</v>
      </c>
      <c r="C2789" s="695" t="s">
        <v>136</v>
      </c>
      <c r="D2789" s="1249">
        <v>3</v>
      </c>
      <c r="E2789" s="608"/>
      <c r="F2789" s="723">
        <f>(D2789*E2789)</f>
        <v>0</v>
      </c>
    </row>
    <row r="2790" spans="1:6">
      <c r="A2790" s="689"/>
      <c r="B2790" s="755"/>
      <c r="C2790" s="695"/>
      <c r="D2790" s="1249"/>
      <c r="E2790" s="608"/>
      <c r="F2790" s="756"/>
    </row>
    <row r="2791" spans="1:6" ht="25.5">
      <c r="A2791" s="689" t="s">
        <v>690</v>
      </c>
      <c r="B2791" s="726" t="s">
        <v>1288</v>
      </c>
      <c r="C2791" s="711"/>
      <c r="D2791" s="711"/>
      <c r="E2791" s="712"/>
      <c r="F2791" s="712"/>
    </row>
    <row r="2792" spans="1:6" ht="25.5">
      <c r="A2792" s="689"/>
      <c r="B2792" s="755" t="s">
        <v>1289</v>
      </c>
      <c r="C2792" s="695"/>
      <c r="D2792" s="1249"/>
      <c r="E2792" s="608"/>
      <c r="F2792" s="756"/>
    </row>
    <row r="2793" spans="1:6">
      <c r="A2793" s="689"/>
      <c r="B2793" s="755" t="s">
        <v>1290</v>
      </c>
      <c r="C2793" s="695"/>
      <c r="D2793" s="1249"/>
      <c r="E2793" s="608"/>
      <c r="F2793" s="756"/>
    </row>
    <row r="2794" spans="1:6">
      <c r="A2794" s="689"/>
      <c r="B2794" s="755" t="s">
        <v>1291</v>
      </c>
      <c r="C2794" s="695"/>
      <c r="D2794" s="1249"/>
      <c r="E2794" s="608"/>
      <c r="F2794" s="756"/>
    </row>
    <row r="2795" spans="1:6">
      <c r="A2795" s="689"/>
      <c r="B2795" s="755" t="s">
        <v>1292</v>
      </c>
      <c r="C2795" s="695"/>
      <c r="D2795" s="1249"/>
      <c r="E2795" s="608"/>
      <c r="F2795" s="756"/>
    </row>
    <row r="2796" spans="1:6">
      <c r="A2796" s="689"/>
      <c r="B2796" s="755" t="s">
        <v>1293</v>
      </c>
      <c r="C2796" s="695"/>
      <c r="D2796" s="1249"/>
      <c r="E2796" s="608"/>
      <c r="F2796" s="756"/>
    </row>
    <row r="2797" spans="1:6">
      <c r="A2797" s="689"/>
      <c r="B2797" s="755" t="s">
        <v>1294</v>
      </c>
      <c r="C2797" s="695"/>
      <c r="D2797" s="1249"/>
      <c r="E2797" s="608"/>
      <c r="F2797" s="756"/>
    </row>
    <row r="2798" spans="1:6">
      <c r="A2798" s="689"/>
      <c r="B2798" s="755" t="s">
        <v>1295</v>
      </c>
      <c r="C2798" s="695"/>
      <c r="D2798" s="1249"/>
      <c r="E2798" s="608"/>
      <c r="F2798" s="756"/>
    </row>
    <row r="2799" spans="1:6" ht="38.25">
      <c r="A2799" s="689"/>
      <c r="B2799" s="755" t="s">
        <v>1296</v>
      </c>
      <c r="C2799" s="695"/>
      <c r="D2799" s="1249"/>
      <c r="E2799" s="608"/>
      <c r="F2799" s="756"/>
    </row>
    <row r="2800" spans="1:6">
      <c r="A2800" s="689"/>
      <c r="B2800" s="755"/>
      <c r="C2800" s="695" t="s">
        <v>207</v>
      </c>
      <c r="D2800" s="1249">
        <v>305</v>
      </c>
      <c r="E2800" s="608"/>
      <c r="F2800" s="723">
        <f>(D2800*E2800)</f>
        <v>0</v>
      </c>
    </row>
    <row r="2801" spans="1:6">
      <c r="A2801" s="32"/>
      <c r="B2801" s="130"/>
      <c r="C2801" s="1257"/>
      <c r="D2801" s="1241"/>
      <c r="E2801" s="15"/>
      <c r="F2801" s="756"/>
    </row>
    <row r="2802" spans="1:6" ht="38.25">
      <c r="A2802" s="689" t="s">
        <v>691</v>
      </c>
      <c r="B2802" s="690" t="s">
        <v>608</v>
      </c>
      <c r="C2802" s="695" t="s">
        <v>136</v>
      </c>
      <c r="D2802" s="716">
        <v>8</v>
      </c>
      <c r="E2802" s="608"/>
      <c r="F2802" s="723">
        <f>(D2802*E2802)</f>
        <v>0</v>
      </c>
    </row>
    <row r="2803" spans="1:6">
      <c r="A2803" s="32"/>
      <c r="B2803" s="130"/>
      <c r="C2803" s="1257"/>
      <c r="D2803" s="1176"/>
      <c r="E2803" s="15"/>
      <c r="F2803" s="756"/>
    </row>
    <row r="2804" spans="1:6" ht="51">
      <c r="A2804" s="689" t="s">
        <v>692</v>
      </c>
      <c r="B2804" s="754" t="s">
        <v>609</v>
      </c>
      <c r="C2804" s="695"/>
      <c r="D2804" s="716"/>
      <c r="E2804" s="15"/>
      <c r="F2804" s="756"/>
    </row>
    <row r="2805" spans="1:6" ht="104.25" customHeight="1">
      <c r="A2805" s="689"/>
      <c r="B2805" s="690" t="s">
        <v>610</v>
      </c>
      <c r="C2805" s="695"/>
      <c r="D2805" s="716"/>
      <c r="E2805" s="15"/>
      <c r="F2805" s="756"/>
    </row>
    <row r="2806" spans="1:6">
      <c r="A2806" s="32"/>
      <c r="B2806" s="690" t="s">
        <v>611</v>
      </c>
      <c r="C2806" s="695" t="s">
        <v>136</v>
      </c>
      <c r="D2806" s="716">
        <v>10</v>
      </c>
      <c r="E2806" s="608"/>
      <c r="F2806" s="723">
        <f>(D2806*E2806)</f>
        <v>0</v>
      </c>
    </row>
    <row r="2807" spans="1:6">
      <c r="A2807" s="32"/>
      <c r="B2807" s="690" t="s">
        <v>612</v>
      </c>
      <c r="C2807" s="695" t="s">
        <v>136</v>
      </c>
      <c r="D2807" s="716">
        <v>1</v>
      </c>
      <c r="E2807" s="608"/>
      <c r="F2807" s="723">
        <f>+E2807*D2807</f>
        <v>0</v>
      </c>
    </row>
    <row r="2808" spans="1:6">
      <c r="A2808" s="32"/>
      <c r="B2808" s="690"/>
      <c r="C2808" s="695"/>
      <c r="D2808" s="716"/>
      <c r="E2808" s="15"/>
      <c r="F2808" s="756"/>
    </row>
    <row r="2809" spans="1:6">
      <c r="A2809" s="32"/>
      <c r="B2809" s="49" t="s">
        <v>613</v>
      </c>
      <c r="C2809" s="695"/>
      <c r="D2809" s="1245"/>
      <c r="E2809" s="15"/>
      <c r="F2809" s="756"/>
    </row>
    <row r="2810" spans="1:6" ht="9" customHeight="1">
      <c r="A2810" s="32"/>
      <c r="B2810" s="10"/>
      <c r="C2810" s="1246"/>
      <c r="D2810" s="1245"/>
      <c r="E2810" s="15"/>
      <c r="F2810" s="756"/>
    </row>
    <row r="2811" spans="1:6" ht="55.5" customHeight="1">
      <c r="A2811" s="689" t="s">
        <v>1532</v>
      </c>
      <c r="B2811" s="754" t="s">
        <v>1297</v>
      </c>
      <c r="C2811" s="695"/>
      <c r="D2811" s="716"/>
      <c r="E2811" s="608"/>
      <c r="F2811" s="756"/>
    </row>
    <row r="2812" spans="1:6">
      <c r="A2812" s="689"/>
      <c r="B2812" s="794"/>
      <c r="C2812" s="695" t="s">
        <v>589</v>
      </c>
      <c r="D2812" s="716">
        <v>100</v>
      </c>
      <c r="E2812" s="608"/>
      <c r="F2812" s="723">
        <f>(D2812*E2812)</f>
        <v>0</v>
      </c>
    </row>
    <row r="2813" spans="1:6" ht="9" customHeight="1">
      <c r="A2813" s="689"/>
      <c r="B2813" s="755"/>
      <c r="C2813" s="695"/>
      <c r="D2813" s="1249"/>
      <c r="E2813" s="608"/>
      <c r="F2813" s="756"/>
    </row>
    <row r="2814" spans="1:6" ht="63.75">
      <c r="A2814" s="689" t="s">
        <v>1533</v>
      </c>
      <c r="B2814" s="726" t="s">
        <v>614</v>
      </c>
      <c r="C2814" s="695" t="s">
        <v>589</v>
      </c>
      <c r="D2814" s="1249">
        <v>20</v>
      </c>
      <c r="E2814" s="608"/>
      <c r="F2814" s="723">
        <f>(D2814*E2814)</f>
        <v>0</v>
      </c>
    </row>
    <row r="2815" spans="1:6" ht="8.25" customHeight="1">
      <c r="A2815" s="689"/>
      <c r="B2815" s="755"/>
      <c r="C2815" s="695"/>
      <c r="D2815" s="1249"/>
      <c r="E2815" s="608"/>
      <c r="F2815" s="756"/>
    </row>
    <row r="2816" spans="1:6" ht="25.5">
      <c r="A2816" s="689" t="s">
        <v>1534</v>
      </c>
      <c r="B2816" s="726" t="s">
        <v>1298</v>
      </c>
      <c r="C2816" s="695" t="s">
        <v>136</v>
      </c>
      <c r="D2816" s="1249">
        <v>16</v>
      </c>
      <c r="E2816" s="608"/>
      <c r="F2816" s="723">
        <f>(D2816*E2816)</f>
        <v>0</v>
      </c>
    </row>
    <row r="2817" spans="1:6" ht="8.25" customHeight="1">
      <c r="A2817" s="689"/>
      <c r="B2817" s="755"/>
      <c r="C2817" s="695"/>
      <c r="D2817" s="1249"/>
      <c r="E2817" s="608"/>
      <c r="F2817" s="756"/>
    </row>
    <row r="2818" spans="1:6" ht="25.5">
      <c r="A2818" s="689" t="s">
        <v>1535</v>
      </c>
      <c r="B2818" s="726" t="s">
        <v>1299</v>
      </c>
      <c r="C2818" s="695" t="s">
        <v>136</v>
      </c>
      <c r="D2818" s="1249">
        <v>1</v>
      </c>
      <c r="E2818" s="608"/>
      <c r="F2818" s="723">
        <f>(D2818*E2818)</f>
        <v>0</v>
      </c>
    </row>
    <row r="2819" spans="1:6" ht="8.25" customHeight="1">
      <c r="A2819" s="689"/>
      <c r="B2819" s="755"/>
      <c r="C2819" s="695"/>
      <c r="D2819" s="1249"/>
      <c r="E2819" s="608"/>
      <c r="F2819" s="756"/>
    </row>
    <row r="2820" spans="1:6" ht="25.5">
      <c r="A2820" s="689" t="s">
        <v>1536</v>
      </c>
      <c r="B2820" s="726" t="s">
        <v>615</v>
      </c>
      <c r="C2820" s="695" t="s">
        <v>136</v>
      </c>
      <c r="D2820" s="1249">
        <v>10</v>
      </c>
      <c r="E2820" s="608"/>
      <c r="F2820" s="723">
        <f>(D2820*E2820)</f>
        <v>0</v>
      </c>
    </row>
    <row r="2821" spans="1:6" ht="8.25" customHeight="1">
      <c r="A2821" s="689"/>
      <c r="B2821" s="755"/>
      <c r="C2821" s="695"/>
      <c r="D2821" s="1249"/>
      <c r="E2821" s="608"/>
      <c r="F2821" s="756"/>
    </row>
    <row r="2822" spans="1:6" ht="51">
      <c r="A2822" s="689" t="s">
        <v>1537</v>
      </c>
      <c r="B2822" s="726" t="s">
        <v>1300</v>
      </c>
      <c r="C2822" s="695"/>
      <c r="D2822" s="1249"/>
      <c r="E2822" s="608"/>
      <c r="F2822" s="756"/>
    </row>
    <row r="2823" spans="1:6">
      <c r="A2823" s="689"/>
      <c r="B2823" s="794"/>
      <c r="C2823" s="695" t="s">
        <v>136</v>
      </c>
      <c r="D2823" s="1249">
        <v>20</v>
      </c>
      <c r="E2823" s="608"/>
      <c r="F2823" s="723">
        <f>(D2823*E2823)</f>
        <v>0</v>
      </c>
    </row>
    <row r="2824" spans="1:6" ht="9.75" customHeight="1">
      <c r="A2824" s="689"/>
      <c r="B2824" s="755"/>
      <c r="C2824" s="695"/>
      <c r="D2824" s="1249"/>
      <c r="E2824" s="608"/>
      <c r="F2824" s="756"/>
    </row>
    <row r="2825" spans="1:6" ht="76.5">
      <c r="A2825" s="689" t="s">
        <v>1538</v>
      </c>
      <c r="B2825" s="726" t="s">
        <v>1301</v>
      </c>
      <c r="C2825" s="695" t="s">
        <v>136</v>
      </c>
      <c r="D2825" s="1249">
        <v>20</v>
      </c>
      <c r="E2825" s="608"/>
      <c r="F2825" s="723">
        <f>(D2825*E2825)</f>
        <v>0</v>
      </c>
    </row>
    <row r="2826" spans="1:6" ht="9.75" customHeight="1">
      <c r="A2826" s="757"/>
      <c r="B2826" s="801"/>
      <c r="C2826" s="1247"/>
      <c r="D2826" s="1258"/>
      <c r="E2826" s="718"/>
      <c r="F2826" s="708"/>
    </row>
    <row r="2827" spans="1:6" ht="38.25">
      <c r="A2827" s="757" t="s">
        <v>1539</v>
      </c>
      <c r="B2827" s="724" t="s">
        <v>616</v>
      </c>
      <c r="C2827" s="1247" t="s">
        <v>136</v>
      </c>
      <c r="D2827" s="1258">
        <v>60</v>
      </c>
      <c r="E2827" s="718"/>
      <c r="F2827" s="723">
        <f>(D2827*E2827)</f>
        <v>0</v>
      </c>
    </row>
    <row r="2828" spans="1:6" ht="9.75" customHeight="1">
      <c r="A2828" s="757"/>
      <c r="B2828" s="801"/>
      <c r="C2828" s="1247"/>
      <c r="D2828" s="1258"/>
      <c r="E2828" s="718"/>
      <c r="F2828" s="708"/>
    </row>
    <row r="2829" spans="1:6" ht="25.5">
      <c r="A2829" s="757" t="s">
        <v>1540</v>
      </c>
      <c r="B2829" s="724" t="s">
        <v>617</v>
      </c>
      <c r="C2829" s="1247" t="s">
        <v>136</v>
      </c>
      <c r="D2829" s="1258">
        <v>1</v>
      </c>
      <c r="E2829" s="718"/>
      <c r="F2829" s="723">
        <f>(D2829*E2829)</f>
        <v>0</v>
      </c>
    </row>
    <row r="2830" spans="1:6" ht="9.75" customHeight="1">
      <c r="A2830" s="689"/>
      <c r="B2830" s="755"/>
      <c r="C2830" s="695"/>
      <c r="D2830" s="1249"/>
      <c r="E2830" s="608"/>
      <c r="F2830" s="756"/>
    </row>
    <row r="2831" spans="1:6" ht="38.25">
      <c r="A2831" s="689" t="s">
        <v>1541</v>
      </c>
      <c r="B2831" s="726" t="s">
        <v>618</v>
      </c>
      <c r="C2831" s="695" t="s">
        <v>136</v>
      </c>
      <c r="D2831" s="1249">
        <v>3</v>
      </c>
      <c r="E2831" s="608"/>
      <c r="F2831" s="723">
        <f>(D2831*E2831)</f>
        <v>0</v>
      </c>
    </row>
    <row r="2832" spans="1:6" ht="9.75" customHeight="1">
      <c r="A2832" s="689"/>
      <c r="B2832" s="755"/>
      <c r="C2832" s="695"/>
      <c r="D2832" s="1249"/>
      <c r="E2832" s="608"/>
      <c r="F2832" s="756"/>
    </row>
    <row r="2833" spans="1:6" ht="25.5">
      <c r="A2833" s="689" t="s">
        <v>1542</v>
      </c>
      <c r="B2833" s="726" t="s">
        <v>619</v>
      </c>
      <c r="C2833" s="695" t="s">
        <v>136</v>
      </c>
      <c r="D2833" s="1249">
        <v>1</v>
      </c>
      <c r="E2833" s="608"/>
      <c r="F2833" s="723">
        <f>(D2833*E2833)</f>
        <v>0</v>
      </c>
    </row>
    <row r="2834" spans="1:6" ht="9.75" customHeight="1">
      <c r="A2834" s="689"/>
      <c r="B2834" s="755"/>
      <c r="C2834" s="695"/>
      <c r="D2834" s="1249"/>
      <c r="E2834" s="608"/>
      <c r="F2834" s="756"/>
    </row>
    <row r="2835" spans="1:6" ht="80.25" customHeight="1">
      <c r="A2835" s="689" t="s">
        <v>1543</v>
      </c>
      <c r="B2835" s="726" t="s">
        <v>1302</v>
      </c>
      <c r="C2835" s="695" t="s">
        <v>136</v>
      </c>
      <c r="D2835" s="1249">
        <v>1</v>
      </c>
      <c r="E2835" s="608"/>
      <c r="F2835" s="723">
        <f>(D2835*E2835)</f>
        <v>0</v>
      </c>
    </row>
    <row r="2836" spans="1:6" ht="9.75" customHeight="1">
      <c r="A2836" s="689"/>
      <c r="B2836" s="755"/>
      <c r="C2836" s="695"/>
      <c r="D2836" s="1249"/>
      <c r="E2836" s="608"/>
      <c r="F2836" s="756"/>
    </row>
    <row r="2837" spans="1:6" ht="38.25">
      <c r="A2837" s="689" t="s">
        <v>1544</v>
      </c>
      <c r="B2837" s="726" t="s">
        <v>620</v>
      </c>
      <c r="C2837" s="695"/>
      <c r="D2837" s="1249"/>
      <c r="E2837" s="608"/>
      <c r="F2837" s="756"/>
    </row>
    <row r="2838" spans="1:6">
      <c r="A2838" s="689"/>
      <c r="B2838" s="755" t="s">
        <v>518</v>
      </c>
      <c r="C2838" s="695" t="s">
        <v>519</v>
      </c>
      <c r="D2838" s="1249">
        <v>60</v>
      </c>
      <c r="E2838" s="608"/>
      <c r="F2838" s="723">
        <f>(D2838*E2838)</f>
        <v>0</v>
      </c>
    </row>
    <row r="2839" spans="1:6">
      <c r="A2839" s="689"/>
      <c r="B2839" s="755" t="s">
        <v>520</v>
      </c>
      <c r="C2839" s="695" t="s">
        <v>519</v>
      </c>
      <c r="D2839" s="1249">
        <v>100</v>
      </c>
      <c r="E2839" s="608"/>
      <c r="F2839" s="723">
        <f>(D2839*E2839)</f>
        <v>0</v>
      </c>
    </row>
    <row r="2840" spans="1:6" ht="9.75" customHeight="1">
      <c r="A2840" s="689"/>
      <c r="B2840" s="125"/>
      <c r="C2840" s="1250"/>
      <c r="D2840" s="1251"/>
      <c r="E2840" s="608"/>
      <c r="F2840" s="723"/>
    </row>
    <row r="2841" spans="1:6" ht="38.25">
      <c r="A2841" s="689" t="s">
        <v>1545</v>
      </c>
      <c r="B2841" s="755" t="s">
        <v>621</v>
      </c>
      <c r="C2841" s="695" t="s">
        <v>136</v>
      </c>
      <c r="D2841" s="1249">
        <v>12</v>
      </c>
      <c r="E2841" s="608"/>
      <c r="F2841" s="723">
        <f>(D2841*E2841)</f>
        <v>0</v>
      </c>
    </row>
    <row r="2842" spans="1:6">
      <c r="A2842" s="44">
        <v>21</v>
      </c>
      <c r="B2842" s="52" t="s">
        <v>622</v>
      </c>
      <c r="C2842" s="1253"/>
      <c r="D2842" s="1239" t="s">
        <v>194</v>
      </c>
      <c r="E2842" s="36"/>
      <c r="F2842" s="798">
        <f>SUM(F2772:F2841)</f>
        <v>0</v>
      </c>
    </row>
    <row r="2843" spans="1:6">
      <c r="A2843" s="757"/>
      <c r="B2843" s="20"/>
      <c r="C2843" s="1247"/>
      <c r="D2843" s="643"/>
      <c r="E2843" s="615"/>
    </row>
    <row r="2844" spans="1:6">
      <c r="A2844" s="616"/>
      <c r="B2844" s="57" t="s">
        <v>163</v>
      </c>
      <c r="C2844" s="1246"/>
      <c r="D2844" s="716"/>
      <c r="E2844" s="688"/>
    </row>
    <row r="2845" spans="1:6" ht="8.25" customHeight="1">
      <c r="A2845" s="616"/>
      <c r="B2845" s="619"/>
      <c r="C2845" s="695"/>
      <c r="D2845" s="716"/>
      <c r="E2845" s="688"/>
      <c r="F2845" s="688"/>
    </row>
    <row r="2846" spans="1:6">
      <c r="A2846" s="802" t="s">
        <v>1546</v>
      </c>
      <c r="B2846" s="803" t="s">
        <v>711</v>
      </c>
      <c r="C2846" s="1247"/>
      <c r="D2846" s="643"/>
      <c r="E2846" s="615"/>
      <c r="F2846" s="723">
        <f>F164</f>
        <v>0</v>
      </c>
    </row>
    <row r="2847" spans="1:6">
      <c r="A2847" s="802" t="s">
        <v>152</v>
      </c>
      <c r="B2847" s="803" t="s">
        <v>164</v>
      </c>
      <c r="C2847" s="1247"/>
      <c r="D2847" s="643"/>
      <c r="E2847" s="615"/>
      <c r="F2847" s="723">
        <f>F749</f>
        <v>0</v>
      </c>
    </row>
    <row r="2848" spans="1:6">
      <c r="A2848" s="802" t="s">
        <v>153</v>
      </c>
      <c r="B2848" s="803" t="s">
        <v>165</v>
      </c>
      <c r="C2848" s="1247"/>
      <c r="D2848" s="643"/>
      <c r="E2848" s="615"/>
      <c r="F2848" s="708">
        <f>F778</f>
        <v>0</v>
      </c>
    </row>
    <row r="2849" spans="1:6">
      <c r="A2849" s="802" t="s">
        <v>154</v>
      </c>
      <c r="B2849" s="803" t="s">
        <v>166</v>
      </c>
      <c r="C2849" s="1247"/>
      <c r="D2849" s="643"/>
      <c r="E2849" s="615"/>
      <c r="F2849" s="708">
        <f>F948</f>
        <v>0</v>
      </c>
    </row>
    <row r="2850" spans="1:6">
      <c r="A2850" s="802" t="s">
        <v>155</v>
      </c>
      <c r="B2850" s="803" t="s">
        <v>167</v>
      </c>
      <c r="C2850" s="1247"/>
      <c r="D2850" s="643"/>
      <c r="E2850" s="615"/>
      <c r="F2850" s="708">
        <f>F969</f>
        <v>0</v>
      </c>
    </row>
    <row r="2851" spans="1:6">
      <c r="A2851" s="802" t="s">
        <v>156</v>
      </c>
      <c r="B2851" s="803" t="s">
        <v>168</v>
      </c>
      <c r="C2851" s="1247"/>
      <c r="D2851" s="643"/>
      <c r="E2851" s="615"/>
      <c r="F2851" s="708">
        <f>F1081</f>
        <v>0</v>
      </c>
    </row>
    <row r="2852" spans="1:6">
      <c r="A2852" s="802" t="s">
        <v>157</v>
      </c>
      <c r="B2852" s="803" t="s">
        <v>169</v>
      </c>
      <c r="C2852" s="1247"/>
      <c r="D2852" s="643"/>
      <c r="E2852" s="615"/>
      <c r="F2852" s="708">
        <f>F1139</f>
        <v>0</v>
      </c>
    </row>
    <row r="2853" spans="1:6">
      <c r="A2853" s="802" t="s">
        <v>158</v>
      </c>
      <c r="B2853" s="803" t="s">
        <v>170</v>
      </c>
      <c r="C2853" s="1247"/>
      <c r="D2853" s="643"/>
      <c r="E2853" s="615"/>
      <c r="F2853" s="708">
        <f>F1180</f>
        <v>0</v>
      </c>
    </row>
    <row r="2854" spans="1:6">
      <c r="A2854" s="802" t="s">
        <v>159</v>
      </c>
      <c r="B2854" s="803" t="s">
        <v>171</v>
      </c>
      <c r="C2854" s="1247"/>
      <c r="D2854" s="643"/>
      <c r="E2854" s="615"/>
      <c r="F2854" s="708">
        <f>F1243</f>
        <v>0</v>
      </c>
    </row>
    <row r="2855" spans="1:6">
      <c r="A2855" s="802" t="s">
        <v>160</v>
      </c>
      <c r="B2855" s="803" t="s">
        <v>172</v>
      </c>
      <c r="C2855" s="1247"/>
      <c r="D2855" s="643"/>
      <c r="E2855" s="615"/>
      <c r="F2855" s="708">
        <f>F1274</f>
        <v>0</v>
      </c>
    </row>
    <row r="2856" spans="1:6">
      <c r="A2856" s="802" t="s">
        <v>161</v>
      </c>
      <c r="B2856" s="803" t="s">
        <v>174</v>
      </c>
      <c r="C2856" s="1247"/>
      <c r="D2856" s="643"/>
      <c r="E2856" s="615"/>
      <c r="F2856" s="708">
        <f>F1386</f>
        <v>0</v>
      </c>
    </row>
    <row r="2857" spans="1:6">
      <c r="A2857" s="802" t="s">
        <v>162</v>
      </c>
      <c r="B2857" s="803" t="s">
        <v>831</v>
      </c>
      <c r="C2857" s="1247"/>
      <c r="D2857" s="643"/>
      <c r="E2857" s="615"/>
      <c r="F2857" s="708">
        <f>F1975</f>
        <v>0</v>
      </c>
    </row>
    <row r="2858" spans="1:6">
      <c r="A2858" s="802" t="s">
        <v>173</v>
      </c>
      <c r="B2858" s="803" t="s">
        <v>102</v>
      </c>
      <c r="C2858" s="1247"/>
      <c r="D2858" s="643"/>
      <c r="E2858" s="615"/>
      <c r="F2858" s="708">
        <f>F2415</f>
        <v>0</v>
      </c>
    </row>
    <row r="2859" spans="1:6">
      <c r="A2859" s="802" t="s">
        <v>175</v>
      </c>
      <c r="B2859" s="803" t="s">
        <v>1156</v>
      </c>
      <c r="C2859" s="1247"/>
      <c r="D2859" s="643"/>
      <c r="E2859" s="615"/>
      <c r="F2859" s="708">
        <f>F2444</f>
        <v>0</v>
      </c>
    </row>
    <row r="2860" spans="1:6">
      <c r="A2860" s="802" t="s">
        <v>176</v>
      </c>
      <c r="B2860" s="803" t="s">
        <v>1172</v>
      </c>
      <c r="C2860" s="1247"/>
      <c r="D2860" s="643"/>
      <c r="E2860" s="615"/>
      <c r="F2860" s="708">
        <f>F2454</f>
        <v>0</v>
      </c>
    </row>
    <row r="2861" spans="1:6">
      <c r="A2861" s="802" t="s">
        <v>177</v>
      </c>
      <c r="B2861" s="803" t="s">
        <v>186</v>
      </c>
      <c r="C2861" s="1247"/>
      <c r="D2861" s="643"/>
      <c r="E2861" s="615"/>
      <c r="F2861" s="708">
        <f>F2485</f>
        <v>0</v>
      </c>
    </row>
    <row r="2862" spans="1:6">
      <c r="A2862" s="802" t="s">
        <v>179</v>
      </c>
      <c r="B2862" s="803" t="s">
        <v>187</v>
      </c>
      <c r="C2862" s="1247"/>
      <c r="D2862" s="643"/>
      <c r="E2862" s="615"/>
      <c r="F2862" s="708">
        <f>F2517</f>
        <v>0</v>
      </c>
    </row>
    <row r="2863" spans="1:6">
      <c r="A2863" s="802" t="s">
        <v>180</v>
      </c>
      <c r="B2863" s="803" t="s">
        <v>188</v>
      </c>
      <c r="C2863" s="1247"/>
      <c r="D2863" s="643"/>
      <c r="E2863" s="615"/>
      <c r="F2863" s="708">
        <f>F2576</f>
        <v>0</v>
      </c>
    </row>
    <row r="2864" spans="1:6">
      <c r="A2864" s="802" t="s">
        <v>181</v>
      </c>
      <c r="B2864" s="803" t="s">
        <v>189</v>
      </c>
      <c r="C2864" s="1247"/>
      <c r="D2864" s="643"/>
      <c r="E2864" s="615"/>
      <c r="F2864" s="708">
        <f>F2608</f>
        <v>0</v>
      </c>
    </row>
    <row r="2865" spans="1:6">
      <c r="A2865" s="802" t="s">
        <v>183</v>
      </c>
      <c r="B2865" s="803" t="s">
        <v>190</v>
      </c>
      <c r="C2865" s="1247"/>
      <c r="D2865" s="643"/>
      <c r="E2865" s="615"/>
      <c r="F2865" s="804">
        <f>F2738</f>
        <v>0</v>
      </c>
    </row>
    <row r="2866" spans="1:6">
      <c r="A2866" s="802" t="s">
        <v>184</v>
      </c>
      <c r="B2866" s="803" t="s">
        <v>191</v>
      </c>
      <c r="C2866" s="1247"/>
      <c r="D2866" s="643"/>
      <c r="E2866" s="615"/>
      <c r="F2866" s="708">
        <f>F2754</f>
        <v>0</v>
      </c>
    </row>
    <row r="2867" spans="1:6">
      <c r="A2867" s="805" t="s">
        <v>185</v>
      </c>
      <c r="B2867" s="806" t="s">
        <v>192</v>
      </c>
      <c r="C2867" s="1259"/>
      <c r="D2867" s="1223"/>
      <c r="E2867" s="807"/>
      <c r="F2867" s="808">
        <f>F2842</f>
        <v>0</v>
      </c>
    </row>
    <row r="2868" spans="1:6">
      <c r="A2868" s="682"/>
      <c r="B2868" s="22" t="s">
        <v>193</v>
      </c>
      <c r="C2868" s="1260"/>
      <c r="D2868" s="1261"/>
      <c r="E2868" s="55"/>
      <c r="F2868" s="56">
        <f>SUM(F2846:F2867)</f>
        <v>0</v>
      </c>
    </row>
    <row r="2869" spans="1:6">
      <c r="C2869" s="658"/>
      <c r="D2869" s="629"/>
    </row>
    <row r="2870" spans="1:6" ht="27" customHeight="1">
      <c r="A2870" s="655"/>
      <c r="B2870" s="184" t="s">
        <v>1595</v>
      </c>
      <c r="C2870" s="1262"/>
      <c r="D2870" s="1263"/>
      <c r="E2870" s="657"/>
      <c r="F2870" s="657"/>
    </row>
    <row r="2871" spans="1:6">
      <c r="C2871" s="658"/>
      <c r="D2871" s="629"/>
    </row>
    <row r="2872" spans="1:6">
      <c r="B2872" s="4" t="s">
        <v>536</v>
      </c>
      <c r="C2872" s="658"/>
      <c r="D2872" s="629"/>
    </row>
    <row r="2873" spans="1:6">
      <c r="A2873" s="32"/>
      <c r="B2873" s="21" t="s">
        <v>623</v>
      </c>
      <c r="C2873" s="1246"/>
      <c r="D2873" s="1245"/>
      <c r="E2873" s="14"/>
    </row>
    <row r="2874" spans="1:6">
      <c r="A2874" s="32"/>
      <c r="B2874" s="726"/>
      <c r="C2874" s="1246"/>
      <c r="D2874" s="1245"/>
      <c r="E2874" s="14"/>
    </row>
    <row r="2875" spans="1:6">
      <c r="A2875" s="32"/>
      <c r="B2875" s="21" t="s">
        <v>1321</v>
      </c>
      <c r="C2875" s="1246"/>
      <c r="D2875" s="1245"/>
      <c r="E2875" s="14"/>
    </row>
    <row r="2876" spans="1:6" ht="25.5">
      <c r="A2876" s="689" t="s">
        <v>198</v>
      </c>
      <c r="B2876" s="10" t="s">
        <v>1322</v>
      </c>
      <c r="C2876" s="132"/>
      <c r="D2876" s="1264"/>
      <c r="E2876" s="133"/>
      <c r="F2876" s="134"/>
    </row>
    <row r="2877" spans="1:6">
      <c r="A2877" s="689"/>
      <c r="B2877" s="690" t="s">
        <v>1323</v>
      </c>
      <c r="C2877" s="132"/>
      <c r="D2877" s="1264"/>
      <c r="E2877" s="133"/>
      <c r="F2877" s="134"/>
    </row>
    <row r="2878" spans="1:6" ht="76.5">
      <c r="A2878" s="689"/>
      <c r="B2878" s="785" t="s">
        <v>1324</v>
      </c>
      <c r="C2878" s="132"/>
      <c r="D2878" s="1264"/>
      <c r="E2878" s="133"/>
      <c r="F2878" s="134"/>
    </row>
    <row r="2879" spans="1:6">
      <c r="A2879" s="689"/>
      <c r="B2879" s="690" t="s">
        <v>1325</v>
      </c>
      <c r="C2879" s="132"/>
      <c r="D2879" s="1264"/>
      <c r="E2879" s="133"/>
      <c r="F2879" s="134"/>
    </row>
    <row r="2880" spans="1:6">
      <c r="A2880" s="689"/>
      <c r="B2880" s="690" t="s">
        <v>1326</v>
      </c>
      <c r="C2880" s="132"/>
      <c r="D2880" s="1264"/>
      <c r="E2880" s="133"/>
      <c r="F2880" s="134"/>
    </row>
    <row r="2881" spans="1:6">
      <c r="A2881" s="689"/>
      <c r="B2881" s="690" t="s">
        <v>1327</v>
      </c>
      <c r="C2881" s="132"/>
      <c r="D2881" s="1264"/>
      <c r="E2881" s="133"/>
      <c r="F2881" s="134"/>
    </row>
    <row r="2882" spans="1:6">
      <c r="A2882" s="689"/>
      <c r="B2882" s="690" t="s">
        <v>1328</v>
      </c>
      <c r="C2882" s="132"/>
      <c r="D2882" s="1264"/>
      <c r="E2882" s="133"/>
      <c r="F2882" s="134"/>
    </row>
    <row r="2883" spans="1:6" ht="25.5">
      <c r="A2883" s="689"/>
      <c r="B2883" s="121" t="s">
        <v>1329</v>
      </c>
      <c r="C2883" s="132"/>
      <c r="D2883" s="1264"/>
      <c r="E2883" s="133"/>
      <c r="F2883" s="134"/>
    </row>
    <row r="2884" spans="1:6">
      <c r="A2884" s="689"/>
      <c r="B2884" s="120" t="s">
        <v>1330</v>
      </c>
      <c r="C2884" s="132"/>
      <c r="D2884" s="1264"/>
      <c r="E2884" s="133"/>
      <c r="F2884" s="134"/>
    </row>
    <row r="2885" spans="1:6" ht="51">
      <c r="A2885" s="689"/>
      <c r="B2885" s="121" t="s">
        <v>1331</v>
      </c>
      <c r="C2885" s="132"/>
      <c r="D2885" s="1264"/>
      <c r="E2885" s="133"/>
      <c r="F2885" s="134"/>
    </row>
    <row r="2886" spans="1:6">
      <c r="A2886" s="689"/>
      <c r="B2886" s="120" t="s">
        <v>1332</v>
      </c>
      <c r="C2886" s="132"/>
      <c r="D2886" s="1264"/>
      <c r="E2886" s="133"/>
      <c r="F2886" s="134"/>
    </row>
    <row r="2887" spans="1:6" ht="51">
      <c r="A2887" s="689"/>
      <c r="B2887" s="121" t="s">
        <v>1333</v>
      </c>
      <c r="C2887" s="132"/>
      <c r="D2887" s="1264"/>
      <c r="E2887" s="133"/>
      <c r="F2887" s="134"/>
    </row>
    <row r="2888" spans="1:6">
      <c r="A2888" s="689"/>
      <c r="B2888" s="135" t="s">
        <v>1334</v>
      </c>
      <c r="C2888" s="132"/>
      <c r="D2888" s="1264"/>
      <c r="E2888" s="133"/>
      <c r="F2888" s="134"/>
    </row>
    <row r="2889" spans="1:6" ht="89.25">
      <c r="A2889" s="689"/>
      <c r="B2889" s="136" t="s">
        <v>1335</v>
      </c>
      <c r="C2889" s="132"/>
      <c r="D2889" s="1264"/>
      <c r="E2889" s="133"/>
      <c r="F2889" s="134"/>
    </row>
    <row r="2890" spans="1:6">
      <c r="A2890" s="689"/>
      <c r="B2890" s="137" t="s">
        <v>1336</v>
      </c>
      <c r="C2890" s="138"/>
      <c r="D2890" s="1264"/>
      <c r="E2890" s="133"/>
      <c r="F2890" s="134"/>
    </row>
    <row r="2891" spans="1:6" ht="15">
      <c r="A2891" s="689"/>
      <c r="B2891" s="139" t="s">
        <v>1337</v>
      </c>
      <c r="C2891" s="1265"/>
      <c r="D2891" s="1264"/>
      <c r="E2891" s="133"/>
      <c r="F2891" s="134"/>
    </row>
    <row r="2892" spans="1:6">
      <c r="A2892" s="689"/>
      <c r="B2892" s="117" t="s">
        <v>1338</v>
      </c>
      <c r="C2892" s="138"/>
      <c r="D2892" s="1264"/>
      <c r="E2892" s="133"/>
      <c r="F2892" s="134"/>
    </row>
    <row r="2893" spans="1:6">
      <c r="A2893" s="689"/>
      <c r="B2893" s="117" t="s">
        <v>1339</v>
      </c>
      <c r="C2893" s="132"/>
      <c r="D2893" s="1264"/>
      <c r="E2893" s="133"/>
      <c r="F2893" s="134"/>
    </row>
    <row r="2894" spans="1:6">
      <c r="A2894" s="689"/>
      <c r="B2894" s="140" t="s">
        <v>4214</v>
      </c>
      <c r="C2894" s="132"/>
      <c r="D2894" s="1264"/>
      <c r="E2894" s="133"/>
      <c r="F2894" s="134"/>
    </row>
    <row r="2895" spans="1:6">
      <c r="A2895" s="689"/>
      <c r="B2895" s="140" t="s">
        <v>1340</v>
      </c>
      <c r="C2895" s="132"/>
      <c r="D2895" s="1264"/>
      <c r="E2895" s="133"/>
      <c r="F2895" s="134"/>
    </row>
    <row r="2896" spans="1:6">
      <c r="A2896" s="689"/>
      <c r="B2896" s="140" t="s">
        <v>1341</v>
      </c>
      <c r="C2896" s="132"/>
      <c r="D2896" s="1264"/>
      <c r="E2896" s="133"/>
      <c r="F2896" s="134"/>
    </row>
    <row r="2897" spans="1:6">
      <c r="A2897" s="689"/>
      <c r="B2897" s="140" t="s">
        <v>1342</v>
      </c>
      <c r="C2897" s="132"/>
      <c r="D2897" s="1264"/>
      <c r="E2897" s="133"/>
      <c r="F2897" s="134"/>
    </row>
    <row r="2898" spans="1:6">
      <c r="A2898" s="689"/>
      <c r="B2898" s="140" t="s">
        <v>1343</v>
      </c>
      <c r="C2898" s="132"/>
      <c r="D2898" s="1264"/>
      <c r="E2898" s="133"/>
      <c r="F2898" s="134"/>
    </row>
    <row r="2899" spans="1:6">
      <c r="A2899" s="689"/>
      <c r="B2899" s="141" t="s">
        <v>624</v>
      </c>
      <c r="C2899" s="132"/>
      <c r="D2899" s="1264"/>
      <c r="E2899" s="133"/>
      <c r="F2899" s="134"/>
    </row>
    <row r="2900" spans="1:6">
      <c r="A2900" s="689"/>
      <c r="B2900" s="142" t="s">
        <v>1344</v>
      </c>
      <c r="C2900" s="132"/>
      <c r="D2900" s="1264"/>
      <c r="E2900" s="133"/>
      <c r="F2900" s="134"/>
    </row>
    <row r="2901" spans="1:6">
      <c r="A2901" s="689"/>
      <c r="B2901" s="142" t="s">
        <v>1345</v>
      </c>
      <c r="C2901" s="132"/>
      <c r="D2901" s="1264"/>
      <c r="E2901" s="133"/>
      <c r="F2901" s="134"/>
    </row>
    <row r="2902" spans="1:6">
      <c r="A2902" s="689"/>
      <c r="B2902" s="142" t="s">
        <v>1346</v>
      </c>
      <c r="C2902" s="132"/>
      <c r="D2902" s="1264"/>
      <c r="E2902" s="133"/>
      <c r="F2902" s="134"/>
    </row>
    <row r="2903" spans="1:6">
      <c r="A2903" s="689"/>
      <c r="B2903" s="142" t="s">
        <v>1347</v>
      </c>
      <c r="C2903" s="132"/>
      <c r="D2903" s="1264"/>
      <c r="E2903" s="133"/>
      <c r="F2903" s="134"/>
    </row>
    <row r="2904" spans="1:6">
      <c r="A2904" s="689"/>
      <c r="B2904" s="142" t="s">
        <v>1348</v>
      </c>
      <c r="C2904" s="132"/>
      <c r="D2904" s="1264"/>
      <c r="E2904" s="133"/>
      <c r="F2904" s="134"/>
    </row>
    <row r="2905" spans="1:6" ht="14.25">
      <c r="A2905" s="689"/>
      <c r="B2905" s="142" t="s">
        <v>1349</v>
      </c>
      <c r="C2905" s="728"/>
      <c r="D2905" s="1236"/>
      <c r="E2905" s="729"/>
      <c r="F2905" s="730"/>
    </row>
    <row r="2906" spans="1:6" ht="14.25">
      <c r="A2906" s="689"/>
      <c r="B2906" s="117" t="s">
        <v>1350</v>
      </c>
      <c r="C2906" s="728"/>
      <c r="D2906" s="1236"/>
      <c r="E2906" s="729"/>
      <c r="F2906" s="730"/>
    </row>
    <row r="2907" spans="1:6" ht="14.25">
      <c r="A2907" s="689"/>
      <c r="B2907" s="142" t="s">
        <v>1351</v>
      </c>
      <c r="C2907" s="728"/>
      <c r="D2907" s="1236"/>
      <c r="E2907" s="729"/>
      <c r="F2907" s="730"/>
    </row>
    <row r="2908" spans="1:6" ht="14.25">
      <c r="A2908" s="689"/>
      <c r="B2908" s="142" t="s">
        <v>4215</v>
      </c>
      <c r="C2908" s="728"/>
      <c r="D2908" s="1236"/>
      <c r="E2908" s="729"/>
      <c r="F2908" s="730"/>
    </row>
    <row r="2909" spans="1:6" ht="14.25">
      <c r="A2909" s="689"/>
      <c r="B2909" s="142" t="s">
        <v>1352</v>
      </c>
      <c r="C2909" s="728"/>
      <c r="D2909" s="1236"/>
      <c r="E2909" s="729"/>
      <c r="F2909" s="730"/>
    </row>
    <row r="2910" spans="1:6" ht="14.25">
      <c r="A2910" s="689"/>
      <c r="B2910" s="142" t="s">
        <v>1353</v>
      </c>
      <c r="C2910" s="728"/>
      <c r="D2910" s="1236"/>
      <c r="E2910" s="729"/>
      <c r="F2910" s="730"/>
    </row>
    <row r="2911" spans="1:6" ht="76.5">
      <c r="A2911" s="689"/>
      <c r="B2911" s="142" t="s">
        <v>1354</v>
      </c>
      <c r="C2911" s="728"/>
      <c r="D2911" s="1236"/>
      <c r="E2911" s="729"/>
      <c r="F2911" s="730"/>
    </row>
    <row r="2912" spans="1:6" ht="14.25">
      <c r="A2912" s="689"/>
      <c r="B2912" s="142" t="s">
        <v>1355</v>
      </c>
      <c r="C2912" s="728"/>
      <c r="D2912" s="1236"/>
      <c r="E2912" s="729"/>
      <c r="F2912" s="730"/>
    </row>
    <row r="2913" spans="1:6" ht="14.25">
      <c r="A2913" s="689"/>
      <c r="B2913" s="142" t="s">
        <v>1356</v>
      </c>
      <c r="C2913" s="728"/>
      <c r="D2913" s="1236"/>
      <c r="E2913" s="729"/>
      <c r="F2913" s="730"/>
    </row>
    <row r="2914" spans="1:6" ht="14.25">
      <c r="A2914" s="689"/>
      <c r="B2914" s="142" t="s">
        <v>1357</v>
      </c>
      <c r="C2914" s="728"/>
      <c r="D2914" s="1236"/>
      <c r="E2914" s="729"/>
      <c r="F2914" s="730"/>
    </row>
    <row r="2915" spans="1:6" ht="51">
      <c r="A2915" s="689"/>
      <c r="B2915" s="142" t="s">
        <v>1358</v>
      </c>
      <c r="C2915" s="728"/>
      <c r="D2915" s="1236"/>
      <c r="E2915" s="729"/>
      <c r="F2915" s="730"/>
    </row>
    <row r="2916" spans="1:6" ht="25.5">
      <c r="A2916" s="689"/>
      <c r="B2916" s="142" t="s">
        <v>1359</v>
      </c>
      <c r="C2916" s="728"/>
      <c r="D2916" s="1236"/>
      <c r="E2916" s="729"/>
      <c r="F2916" s="730"/>
    </row>
    <row r="2917" spans="1:6" ht="14.25">
      <c r="A2917" s="689"/>
      <c r="B2917" s="117" t="s">
        <v>1360</v>
      </c>
      <c r="C2917" s="728"/>
      <c r="D2917" s="1236"/>
      <c r="E2917" s="729"/>
      <c r="F2917" s="730"/>
    </row>
    <row r="2918" spans="1:6" ht="14.25">
      <c r="A2918" s="689"/>
      <c r="B2918" s="142" t="s">
        <v>1361</v>
      </c>
      <c r="C2918" s="728"/>
      <c r="D2918" s="1236"/>
      <c r="E2918" s="729"/>
      <c r="F2918" s="730"/>
    </row>
    <row r="2919" spans="1:6" ht="14.25">
      <c r="A2919" s="689"/>
      <c r="B2919" s="142" t="s">
        <v>1362</v>
      </c>
      <c r="C2919" s="728"/>
      <c r="D2919" s="1236"/>
      <c r="E2919" s="729"/>
      <c r="F2919" s="730"/>
    </row>
    <row r="2920" spans="1:6" ht="14.25">
      <c r="A2920" s="689"/>
      <c r="B2920" s="142" t="s">
        <v>1346</v>
      </c>
      <c r="C2920" s="728"/>
      <c r="D2920" s="1236"/>
      <c r="E2920" s="729"/>
      <c r="F2920" s="730"/>
    </row>
    <row r="2921" spans="1:6" ht="14.25">
      <c r="A2921" s="689"/>
      <c r="B2921" s="142" t="s">
        <v>1363</v>
      </c>
      <c r="C2921" s="728"/>
      <c r="D2921" s="1236"/>
      <c r="E2921" s="729"/>
      <c r="F2921" s="730"/>
    </row>
    <row r="2922" spans="1:6" ht="14.25">
      <c r="A2922" s="689"/>
      <c r="B2922" s="142" t="s">
        <v>1364</v>
      </c>
      <c r="C2922" s="728"/>
      <c r="D2922" s="1236"/>
      <c r="E2922" s="729"/>
      <c r="F2922" s="730"/>
    </row>
    <row r="2923" spans="1:6" ht="14.25">
      <c r="A2923" s="689"/>
      <c r="B2923" s="142" t="s">
        <v>1365</v>
      </c>
      <c r="C2923" s="728"/>
      <c r="D2923" s="1236"/>
      <c r="E2923" s="729"/>
      <c r="F2923" s="730"/>
    </row>
    <row r="2924" spans="1:6" ht="14.25">
      <c r="A2924" s="689"/>
      <c r="B2924" s="135" t="s">
        <v>4244</v>
      </c>
      <c r="C2924" s="728"/>
      <c r="D2924" s="1236"/>
      <c r="E2924" s="729"/>
      <c r="F2924" s="730"/>
    </row>
    <row r="2925" spans="1:6" ht="14.25">
      <c r="A2925" s="689"/>
      <c r="B2925" s="135" t="s">
        <v>1366</v>
      </c>
      <c r="C2925" s="728"/>
      <c r="D2925" s="1236"/>
      <c r="E2925" s="729"/>
      <c r="F2925" s="730"/>
    </row>
    <row r="2926" spans="1:6" ht="25.5">
      <c r="A2926" s="689"/>
      <c r="B2926" s="135" t="s">
        <v>1367</v>
      </c>
      <c r="C2926" s="728"/>
      <c r="D2926" s="1236"/>
      <c r="E2926" s="729"/>
      <c r="F2926" s="730"/>
    </row>
    <row r="2927" spans="1:6" ht="25.5">
      <c r="A2927" s="689"/>
      <c r="B2927" s="135" t="s">
        <v>1368</v>
      </c>
      <c r="C2927" s="728"/>
      <c r="D2927" s="1236"/>
      <c r="E2927" s="729"/>
      <c r="F2927" s="730"/>
    </row>
    <row r="2928" spans="1:6" ht="14.25">
      <c r="A2928" s="689"/>
      <c r="B2928" s="135" t="s">
        <v>1369</v>
      </c>
      <c r="C2928" s="728"/>
      <c r="D2928" s="1236"/>
      <c r="E2928" s="729"/>
      <c r="F2928" s="730"/>
    </row>
    <row r="2929" spans="1:6" ht="38.25">
      <c r="A2929" s="689"/>
      <c r="B2929" s="143" t="s">
        <v>1370</v>
      </c>
      <c r="C2929" s="728"/>
      <c r="D2929" s="1236"/>
      <c r="E2929" s="729"/>
      <c r="F2929" s="730"/>
    </row>
    <row r="2930" spans="1:6" ht="25.5">
      <c r="A2930" s="689"/>
      <c r="B2930" s="135" t="s">
        <v>1371</v>
      </c>
      <c r="C2930" s="728"/>
      <c r="D2930" s="1236"/>
      <c r="E2930" s="729"/>
      <c r="F2930" s="730"/>
    </row>
    <row r="2931" spans="1:6" ht="25.5">
      <c r="A2931" s="689"/>
      <c r="B2931" s="135" t="s">
        <v>1372</v>
      </c>
      <c r="C2931" s="728"/>
      <c r="D2931" s="1236"/>
      <c r="E2931" s="729"/>
      <c r="F2931" s="730"/>
    </row>
    <row r="2932" spans="1:6" ht="14.25">
      <c r="A2932" s="689"/>
      <c r="B2932" s="135" t="s">
        <v>1373</v>
      </c>
      <c r="C2932" s="728"/>
      <c r="D2932" s="1236"/>
      <c r="E2932" s="729"/>
      <c r="F2932" s="730"/>
    </row>
    <row r="2933" spans="1:6" ht="25.5">
      <c r="A2933" s="689"/>
      <c r="B2933" s="995" t="s">
        <v>1374</v>
      </c>
      <c r="C2933" s="1237" t="s">
        <v>136</v>
      </c>
      <c r="D2933" s="1237">
        <v>1</v>
      </c>
      <c r="E2933" s="147"/>
      <c r="F2933" s="791">
        <f>D2933*E2933</f>
        <v>0</v>
      </c>
    </row>
    <row r="2934" spans="1:6">
      <c r="A2934" s="689"/>
      <c r="B2934" s="690"/>
      <c r="C2934" s="1246"/>
      <c r="D2934" s="1245"/>
      <c r="E2934" s="14"/>
      <c r="F2934" s="756"/>
    </row>
    <row r="2935" spans="1:6">
      <c r="A2935" s="689"/>
      <c r="B2935" s="10" t="s">
        <v>530</v>
      </c>
      <c r="C2935" s="695"/>
      <c r="D2935" s="716"/>
      <c r="E2935" s="14"/>
      <c r="F2935" s="756"/>
    </row>
    <row r="2936" spans="1:6" ht="38.25">
      <c r="A2936" s="689"/>
      <c r="B2936" s="785" t="s">
        <v>1375</v>
      </c>
      <c r="C2936" s="1237"/>
      <c r="D2936" s="1237"/>
      <c r="E2936" s="144"/>
      <c r="F2936" s="609"/>
    </row>
    <row r="2937" spans="1:6">
      <c r="A2937" s="689"/>
      <c r="B2937" s="145" t="s">
        <v>1376</v>
      </c>
      <c r="C2937" s="1237"/>
      <c r="D2937" s="1237"/>
      <c r="E2937" s="144"/>
      <c r="F2937" s="609"/>
    </row>
    <row r="2938" spans="1:6" ht="25.5">
      <c r="A2938" s="689"/>
      <c r="B2938" s="145" t="s">
        <v>4353</v>
      </c>
      <c r="C2938" s="1237"/>
      <c r="D2938" s="1237"/>
      <c r="E2938" s="144"/>
      <c r="F2938" s="609"/>
    </row>
    <row r="2939" spans="1:6">
      <c r="A2939" s="689"/>
      <c r="B2939" s="1290"/>
      <c r="C2939" s="1237"/>
      <c r="D2939" s="1237"/>
      <c r="E2939" s="144"/>
      <c r="F2939" s="609"/>
    </row>
    <row r="2940" spans="1:6" ht="25.5">
      <c r="A2940" s="689"/>
      <c r="B2940" s="145" t="s">
        <v>1377</v>
      </c>
      <c r="C2940" s="1237"/>
      <c r="D2940" s="1237"/>
      <c r="E2940" s="144" t="s">
        <v>1396</v>
      </c>
      <c r="F2940" s="609"/>
    </row>
    <row r="2941" spans="1:6">
      <c r="A2941" s="689"/>
      <c r="B2941" s="145" t="s">
        <v>1378</v>
      </c>
      <c r="C2941" s="1237"/>
      <c r="D2941" s="1237"/>
      <c r="E2941" s="144"/>
      <c r="F2941" s="609"/>
    </row>
    <row r="2942" spans="1:6">
      <c r="A2942" s="689"/>
      <c r="B2942" s="145" t="s">
        <v>1379</v>
      </c>
      <c r="C2942" s="1237"/>
      <c r="D2942" s="1237"/>
      <c r="E2942" s="144"/>
      <c r="F2942" s="609"/>
    </row>
    <row r="2943" spans="1:6">
      <c r="A2943" s="689"/>
      <c r="B2943" s="145" t="s">
        <v>1380</v>
      </c>
      <c r="C2943" s="1237"/>
      <c r="D2943" s="1237"/>
      <c r="E2943" s="144"/>
      <c r="F2943" s="609"/>
    </row>
    <row r="2944" spans="1:6">
      <c r="A2944" s="689"/>
      <c r="B2944" s="145" t="s">
        <v>1381</v>
      </c>
      <c r="C2944" s="1237"/>
      <c r="D2944" s="1237"/>
      <c r="E2944" s="144"/>
      <c r="F2944" s="609"/>
    </row>
    <row r="2945" spans="1:6">
      <c r="A2945" s="689"/>
      <c r="B2945" s="145" t="s">
        <v>1382</v>
      </c>
      <c r="C2945" s="1237"/>
      <c r="D2945" s="1237"/>
      <c r="E2945" s="144"/>
      <c r="F2945" s="609"/>
    </row>
    <row r="2946" spans="1:6">
      <c r="A2946" s="689"/>
      <c r="B2946" s="145" t="s">
        <v>1383</v>
      </c>
      <c r="C2946" s="1237"/>
      <c r="D2946" s="1237"/>
      <c r="E2946" s="144"/>
      <c r="F2946" s="609"/>
    </row>
    <row r="2947" spans="1:6">
      <c r="A2947" s="689"/>
      <c r="B2947" s="145" t="s">
        <v>1384</v>
      </c>
      <c r="C2947" s="1237"/>
      <c r="D2947" s="1237"/>
      <c r="E2947" s="144"/>
      <c r="F2947" s="609"/>
    </row>
    <row r="2948" spans="1:6">
      <c r="A2948" s="689"/>
      <c r="B2948" s="145" t="s">
        <v>1385</v>
      </c>
      <c r="C2948" s="1237"/>
      <c r="D2948" s="1237"/>
      <c r="E2948" s="144"/>
      <c r="F2948" s="609"/>
    </row>
    <row r="2949" spans="1:6">
      <c r="A2949" s="689"/>
      <c r="B2949" s="117" t="s">
        <v>1386</v>
      </c>
      <c r="C2949" s="1237"/>
      <c r="D2949" s="1237"/>
      <c r="E2949" s="144"/>
      <c r="F2949" s="609"/>
    </row>
    <row r="2950" spans="1:6">
      <c r="A2950" s="689"/>
      <c r="B2950" s="146" t="s">
        <v>1353</v>
      </c>
      <c r="C2950" s="1237"/>
      <c r="D2950" s="1237"/>
      <c r="E2950" s="144"/>
      <c r="F2950" s="609"/>
    </row>
    <row r="2951" spans="1:6" ht="14.25">
      <c r="A2951" s="689"/>
      <c r="B2951" s="146" t="s">
        <v>1387</v>
      </c>
      <c r="C2951" s="728"/>
      <c r="D2951" s="1236"/>
      <c r="E2951" s="729"/>
      <c r="F2951" s="730"/>
    </row>
    <row r="2952" spans="1:6" ht="14.25">
      <c r="A2952" s="689"/>
      <c r="B2952" s="146" t="s">
        <v>1388</v>
      </c>
      <c r="C2952" s="728"/>
      <c r="D2952" s="1236"/>
      <c r="E2952" s="729"/>
      <c r="F2952" s="730"/>
    </row>
    <row r="2953" spans="1:6" ht="14.25">
      <c r="A2953" s="689"/>
      <c r="B2953" s="117" t="s">
        <v>1389</v>
      </c>
      <c r="C2953" s="728"/>
      <c r="D2953" s="1236"/>
      <c r="E2953" s="729"/>
      <c r="F2953" s="730"/>
    </row>
    <row r="2954" spans="1:6" ht="14.25">
      <c r="A2954" s="689"/>
      <c r="B2954" s="117" t="s">
        <v>1390</v>
      </c>
      <c r="C2954" s="728"/>
      <c r="D2954" s="1236"/>
      <c r="E2954" s="729"/>
      <c r="F2954" s="730"/>
    </row>
    <row r="2955" spans="1:6" ht="25.5">
      <c r="A2955" s="689"/>
      <c r="B2955" s="146" t="s">
        <v>1391</v>
      </c>
      <c r="C2955" s="728"/>
      <c r="D2955" s="1236"/>
      <c r="E2955" s="729"/>
      <c r="F2955" s="730"/>
    </row>
    <row r="2956" spans="1:6" ht="14.25">
      <c r="A2956" s="689"/>
      <c r="B2956" s="146" t="s">
        <v>1392</v>
      </c>
      <c r="C2956" s="728"/>
      <c r="D2956" s="1236"/>
      <c r="E2956" s="729"/>
      <c r="F2956" s="730"/>
    </row>
    <row r="2957" spans="1:6" ht="14.25">
      <c r="A2957" s="689"/>
      <c r="B2957" s="146" t="s">
        <v>1393</v>
      </c>
      <c r="C2957" s="728"/>
      <c r="D2957" s="1236"/>
      <c r="E2957" s="729"/>
      <c r="F2957" s="730"/>
    </row>
    <row r="2958" spans="1:6">
      <c r="A2958" s="689"/>
      <c r="B2958" s="117" t="s">
        <v>1394</v>
      </c>
      <c r="C2958" s="1237" t="s">
        <v>136</v>
      </c>
      <c r="D2958" s="1237">
        <v>1</v>
      </c>
      <c r="E2958" s="147"/>
      <c r="F2958" s="791">
        <f>D2958*E2958</f>
        <v>0</v>
      </c>
    </row>
    <row r="2959" spans="1:6">
      <c r="A2959" s="689"/>
      <c r="B2959" s="690"/>
      <c r="C2959" s="687"/>
      <c r="D2959" s="688"/>
      <c r="E2959" s="14"/>
      <c r="F2959" s="756"/>
    </row>
    <row r="2960" spans="1:6">
      <c r="A2960" s="689"/>
      <c r="B2960" s="690"/>
      <c r="C2960" s="687"/>
      <c r="D2960" s="688"/>
      <c r="E2960" s="14"/>
      <c r="F2960" s="756"/>
    </row>
    <row r="2961" spans="1:6">
      <c r="A2961" s="809"/>
      <c r="B2961" s="52" t="s">
        <v>1395</v>
      </c>
      <c r="C2961" s="705"/>
      <c r="D2961" s="36" t="s">
        <v>194</v>
      </c>
      <c r="E2961" s="36"/>
      <c r="F2961" s="810">
        <f>SUM(F2933:F2958)</f>
        <v>0</v>
      </c>
    </row>
    <row r="2962" spans="1:6" ht="73.5" customHeight="1">
      <c r="A2962" s="31"/>
      <c r="B2962" s="30"/>
      <c r="C2962" s="26"/>
      <c r="D2962" s="14"/>
      <c r="E2962" s="14"/>
      <c r="F2962" s="688"/>
    </row>
    <row r="2963" spans="1:6" ht="27" customHeight="1">
      <c r="A2963" s="655"/>
      <c r="B2963" s="184" t="s">
        <v>1596</v>
      </c>
      <c r="C2963" s="656"/>
      <c r="D2963" s="657"/>
      <c r="E2963" s="657"/>
      <c r="F2963" s="657"/>
    </row>
    <row r="2964" spans="1:6" ht="27" customHeight="1">
      <c r="A2964" s="616"/>
      <c r="B2964" s="20"/>
      <c r="C2964" s="687"/>
      <c r="D2964" s="688"/>
      <c r="E2964" s="688"/>
      <c r="F2964" s="688"/>
    </row>
    <row r="2965" spans="1:6" customFormat="1">
      <c r="A2965" s="811"/>
      <c r="B2965" s="1319" t="s">
        <v>3907</v>
      </c>
      <c r="C2965" s="1319"/>
      <c r="D2965" s="1319"/>
      <c r="E2965" s="1319"/>
      <c r="F2965" s="1319"/>
    </row>
    <row r="2966" spans="1:6" customFormat="1">
      <c r="A2966" s="811"/>
      <c r="B2966" s="1319" t="s">
        <v>3908</v>
      </c>
      <c r="C2966" s="1319"/>
      <c r="D2966" s="1319"/>
      <c r="E2966" s="812"/>
      <c r="F2966" s="812"/>
    </row>
    <row r="2967" spans="1:6" customFormat="1">
      <c r="A2967" s="811"/>
      <c r="B2967" s="813"/>
      <c r="C2967" s="811"/>
      <c r="D2967" s="811"/>
      <c r="E2967" s="811"/>
      <c r="F2967" s="811"/>
    </row>
    <row r="2968" spans="1:6" customFormat="1">
      <c r="A2968" s="811"/>
      <c r="B2968" s="813" t="s">
        <v>3909</v>
      </c>
      <c r="C2968" s="811"/>
      <c r="D2968" s="811"/>
      <c r="E2968" s="811"/>
      <c r="F2968" s="811"/>
    </row>
    <row r="2969" spans="1:6" customFormat="1">
      <c r="A2969" s="811"/>
      <c r="B2969" s="813"/>
      <c r="C2969" s="811"/>
      <c r="D2969" s="811"/>
      <c r="E2969" s="811"/>
      <c r="F2969" s="811"/>
    </row>
    <row r="2970" spans="1:6" customFormat="1" ht="44.25" customHeight="1">
      <c r="A2970" s="811"/>
      <c r="B2970" s="1307" t="s">
        <v>3910</v>
      </c>
      <c r="C2970" s="1307"/>
      <c r="D2970" s="1307"/>
      <c r="E2970" s="1307"/>
      <c r="F2970" s="1307"/>
    </row>
    <row r="2971" spans="1:6" customFormat="1" ht="30" customHeight="1">
      <c r="A2971" s="811"/>
      <c r="B2971" s="1307" t="s">
        <v>3911</v>
      </c>
      <c r="C2971" s="1307"/>
      <c r="D2971" s="1307"/>
      <c r="E2971" s="1307"/>
      <c r="F2971" s="1307"/>
    </row>
    <row r="2972" spans="1:6" customFormat="1">
      <c r="A2972" s="811"/>
      <c r="B2972" s="813"/>
      <c r="C2972" s="814"/>
      <c r="D2972" s="814"/>
      <c r="E2972" s="814"/>
      <c r="F2972" s="814"/>
    </row>
    <row r="2973" spans="1:6" customFormat="1">
      <c r="A2973" s="811"/>
      <c r="B2973" s="813" t="s">
        <v>3912</v>
      </c>
      <c r="C2973" s="814"/>
      <c r="D2973" s="814"/>
      <c r="E2973" s="814"/>
      <c r="F2973" s="814"/>
    </row>
    <row r="2974" spans="1:6" customFormat="1">
      <c r="A2974" s="811"/>
      <c r="B2974" s="813"/>
      <c r="C2974" s="814"/>
      <c r="D2974" s="814"/>
      <c r="E2974" s="814"/>
      <c r="F2974" s="814"/>
    </row>
    <row r="2975" spans="1:6" customFormat="1">
      <c r="A2975" s="811"/>
      <c r="B2975" s="815" t="s">
        <v>3913</v>
      </c>
      <c r="C2975" s="814"/>
      <c r="D2975" s="814"/>
      <c r="E2975" s="814"/>
      <c r="F2975" s="814"/>
    </row>
    <row r="2976" spans="1:6" customFormat="1">
      <c r="A2976" s="811"/>
      <c r="B2976" s="813"/>
      <c r="C2976" s="814"/>
      <c r="D2976" s="814"/>
      <c r="E2976" s="814"/>
      <c r="F2976" s="814"/>
    </row>
    <row r="2977" spans="1:6" customFormat="1" ht="28.5" customHeight="1">
      <c r="A2977" s="811"/>
      <c r="B2977" s="1320" t="s">
        <v>3914</v>
      </c>
      <c r="C2977" s="1320"/>
      <c r="D2977" s="1320"/>
      <c r="E2977" s="1320"/>
      <c r="F2977" s="1320"/>
    </row>
    <row r="2978" spans="1:6" customFormat="1" ht="93.75" customHeight="1">
      <c r="A2978" s="811"/>
      <c r="B2978" s="1307" t="s">
        <v>3915</v>
      </c>
      <c r="C2978" s="1307"/>
      <c r="D2978" s="1307"/>
      <c r="E2978" s="1307"/>
      <c r="F2978" s="1307"/>
    </row>
    <row r="2979" spans="1:6" customFormat="1">
      <c r="A2979" s="811"/>
      <c r="B2979" s="813"/>
      <c r="C2979" s="814"/>
      <c r="D2979" s="814"/>
      <c r="E2979" s="814"/>
      <c r="F2979" s="814"/>
    </row>
    <row r="2980" spans="1:6" customFormat="1" ht="40.5" customHeight="1">
      <c r="A2980" s="811"/>
      <c r="B2980" s="1307" t="s">
        <v>3916</v>
      </c>
      <c r="C2980" s="1307"/>
      <c r="D2980" s="1307"/>
      <c r="E2980" s="1307"/>
      <c r="F2980" s="1307"/>
    </row>
    <row r="2981" spans="1:6" customFormat="1">
      <c r="A2981" s="811"/>
      <c r="B2981" s="813"/>
      <c r="C2981" s="814"/>
      <c r="D2981" s="814"/>
      <c r="E2981" s="814"/>
      <c r="F2981" s="814"/>
    </row>
    <row r="2982" spans="1:6" customFormat="1" ht="25.5" customHeight="1">
      <c r="A2982" s="811"/>
      <c r="B2982" s="1307" t="s">
        <v>3917</v>
      </c>
      <c r="C2982" s="1307"/>
      <c r="D2982" s="1307"/>
      <c r="E2982" s="1307"/>
      <c r="F2982" s="1307"/>
    </row>
    <row r="2983" spans="1:6" customFormat="1">
      <c r="A2983" s="811"/>
      <c r="B2983" s="813"/>
      <c r="C2983" s="814"/>
      <c r="D2983" s="814"/>
      <c r="E2983" s="814"/>
      <c r="F2983" s="814"/>
    </row>
    <row r="2984" spans="1:6" customFormat="1" ht="30.75" customHeight="1">
      <c r="A2984" s="811"/>
      <c r="B2984" s="1321" t="s">
        <v>3918</v>
      </c>
      <c r="C2984" s="1321"/>
      <c r="D2984" s="1321"/>
      <c r="E2984" s="1321"/>
      <c r="F2984" s="1321"/>
    </row>
    <row r="2985" spans="1:6" customFormat="1" ht="15.75" customHeight="1">
      <c r="A2985" s="811"/>
      <c r="B2985" s="813"/>
      <c r="C2985" s="814"/>
      <c r="D2985" s="814"/>
      <c r="E2985" s="814"/>
      <c r="F2985" s="814"/>
    </row>
    <row r="2986" spans="1:6" s="185" customFormat="1" ht="29.25" customHeight="1">
      <c r="A2986" s="816"/>
      <c r="B2986" s="1321" t="s">
        <v>3919</v>
      </c>
      <c r="C2986" s="1321"/>
      <c r="D2986" s="1321"/>
      <c r="E2986" s="1321"/>
      <c r="F2986" s="1321"/>
    </row>
    <row r="2987" spans="1:6" customFormat="1">
      <c r="A2987" s="811"/>
      <c r="B2987" s="813"/>
      <c r="C2987" s="814"/>
      <c r="D2987" s="814"/>
      <c r="E2987" s="814"/>
      <c r="F2987" s="814"/>
    </row>
    <row r="2988" spans="1:6" customFormat="1">
      <c r="A2988" s="811"/>
      <c r="B2988" s="815" t="s">
        <v>3920</v>
      </c>
      <c r="C2988" s="814"/>
      <c r="D2988" s="814"/>
      <c r="E2988" s="814"/>
      <c r="F2988" s="814"/>
    </row>
    <row r="2989" spans="1:6" customFormat="1">
      <c r="A2989" s="811"/>
      <c r="B2989" s="813"/>
      <c r="C2989" s="814"/>
      <c r="D2989" s="814"/>
      <c r="E2989" s="814"/>
      <c r="F2989" s="814"/>
    </row>
    <row r="2990" spans="1:6" customFormat="1" ht="24.75" customHeight="1">
      <c r="A2990" s="811"/>
      <c r="B2990" s="1307" t="s">
        <v>3921</v>
      </c>
      <c r="C2990" s="1307"/>
      <c r="D2990" s="1307"/>
      <c r="E2990" s="1307"/>
      <c r="F2990" s="1307"/>
    </row>
    <row r="2991" spans="1:6" customFormat="1">
      <c r="A2991" s="811"/>
      <c r="B2991" s="813"/>
      <c r="C2991" s="814"/>
      <c r="D2991" s="814"/>
      <c r="E2991" s="814"/>
      <c r="F2991" s="814"/>
    </row>
    <row r="2992" spans="1:6" customFormat="1" ht="27" customHeight="1">
      <c r="A2992" s="811"/>
      <c r="B2992" s="1307" t="s">
        <v>3922</v>
      </c>
      <c r="C2992" s="1307"/>
      <c r="D2992" s="1307"/>
      <c r="E2992" s="1307"/>
      <c r="F2992" s="1307"/>
    </row>
    <row r="2993" spans="1:6" customFormat="1">
      <c r="A2993" s="811"/>
      <c r="B2993" s="813"/>
      <c r="C2993" s="814"/>
      <c r="D2993" s="814"/>
      <c r="E2993" s="814"/>
      <c r="F2993" s="814"/>
    </row>
    <row r="2994" spans="1:6" customFormat="1">
      <c r="A2994" s="811"/>
      <c r="B2994" s="815" t="s">
        <v>3923</v>
      </c>
      <c r="C2994" s="814"/>
      <c r="D2994" s="814"/>
      <c r="E2994" s="814"/>
      <c r="F2994" s="814"/>
    </row>
    <row r="2995" spans="1:6" customFormat="1">
      <c r="A2995" s="811"/>
      <c r="B2995" s="813"/>
      <c r="C2995" s="814"/>
      <c r="D2995" s="814"/>
      <c r="E2995" s="814"/>
      <c r="F2995" s="814"/>
    </row>
    <row r="2996" spans="1:6" customFormat="1" ht="42.75" customHeight="1">
      <c r="A2996" s="811"/>
      <c r="B2996" s="1307" t="s">
        <v>3924</v>
      </c>
      <c r="C2996" s="1307"/>
      <c r="D2996" s="1307"/>
      <c r="E2996" s="1307"/>
      <c r="F2996" s="1307"/>
    </row>
    <row r="2997" spans="1:6" customFormat="1">
      <c r="A2997" s="811"/>
      <c r="B2997" s="813"/>
      <c r="C2997" s="814"/>
      <c r="D2997" s="814"/>
      <c r="E2997" s="814"/>
      <c r="F2997" s="814"/>
    </row>
    <row r="2998" spans="1:6" customFormat="1" ht="24" customHeight="1">
      <c r="A2998" s="811"/>
      <c r="B2998" s="1307" t="s">
        <v>3925</v>
      </c>
      <c r="C2998" s="1307"/>
      <c r="D2998" s="1307"/>
      <c r="E2998" s="1307"/>
      <c r="F2998" s="1307"/>
    </row>
    <row r="2999" spans="1:6" customFormat="1">
      <c r="A2999" s="811"/>
      <c r="B2999" s="813"/>
      <c r="C2999" s="814"/>
      <c r="D2999" s="814"/>
      <c r="E2999" s="814"/>
      <c r="F2999" s="814"/>
    </row>
    <row r="3000" spans="1:6" customFormat="1">
      <c r="A3000" s="811"/>
      <c r="B3000" s="813" t="s">
        <v>3926</v>
      </c>
      <c r="C3000" s="814"/>
      <c r="D3000" s="814"/>
      <c r="E3000" s="814"/>
      <c r="F3000" s="814"/>
    </row>
    <row r="3001" spans="1:6" customFormat="1">
      <c r="A3001" s="811"/>
      <c r="B3001" s="813"/>
      <c r="C3001" s="814"/>
      <c r="D3001" s="814"/>
      <c r="E3001" s="814"/>
      <c r="F3001" s="814"/>
    </row>
    <row r="3002" spans="1:6" customFormat="1" ht="27.75" customHeight="1">
      <c r="A3002" s="811"/>
      <c r="B3002" s="1307" t="s">
        <v>3927</v>
      </c>
      <c r="C3002" s="1307"/>
      <c r="D3002" s="1307"/>
      <c r="E3002" s="1307"/>
      <c r="F3002" s="1307"/>
    </row>
    <row r="3003" spans="1:6" customFormat="1">
      <c r="A3003" s="811"/>
      <c r="B3003" s="813"/>
      <c r="C3003" s="814"/>
      <c r="D3003" s="814"/>
      <c r="E3003" s="814"/>
      <c r="F3003" s="814"/>
    </row>
    <row r="3004" spans="1:6" s="185" customFormat="1" ht="15" customHeight="1">
      <c r="A3004" s="816"/>
      <c r="B3004" s="1321" t="s">
        <v>3928</v>
      </c>
      <c r="C3004" s="1321"/>
      <c r="D3004" s="1321"/>
      <c r="E3004" s="1321"/>
      <c r="F3004" s="1321"/>
    </row>
    <row r="3005" spans="1:6" customFormat="1">
      <c r="A3005" s="811"/>
      <c r="B3005" s="1307" t="s">
        <v>3929</v>
      </c>
      <c r="C3005" s="1307"/>
      <c r="D3005" s="1307"/>
      <c r="E3005" s="1307"/>
      <c r="F3005" s="1307"/>
    </row>
    <row r="3006" spans="1:6" customFormat="1">
      <c r="A3006" s="811"/>
      <c r="B3006" s="1307" t="s">
        <v>3930</v>
      </c>
      <c r="C3006" s="1307"/>
      <c r="D3006" s="1307"/>
      <c r="E3006" s="1307"/>
      <c r="F3006" s="1307"/>
    </row>
    <row r="3007" spans="1:6" customFormat="1" ht="15.75" customHeight="1">
      <c r="A3007" s="811"/>
      <c r="B3007" s="1307" t="s">
        <v>3931</v>
      </c>
      <c r="C3007" s="1307"/>
      <c r="D3007" s="1307"/>
      <c r="E3007" s="1307"/>
      <c r="F3007" s="1307"/>
    </row>
    <row r="3008" spans="1:6" customFormat="1" ht="15" customHeight="1">
      <c r="A3008" s="811"/>
      <c r="B3008" s="1307" t="s">
        <v>3932</v>
      </c>
      <c r="C3008" s="1307"/>
      <c r="D3008" s="1307"/>
      <c r="E3008" s="1307"/>
      <c r="F3008" s="1307"/>
    </row>
    <row r="3009" spans="1:6" customFormat="1" ht="13.5" customHeight="1">
      <c r="A3009" s="811"/>
      <c r="B3009" s="1307" t="s">
        <v>3933</v>
      </c>
      <c r="C3009" s="1307"/>
      <c r="D3009" s="1307"/>
      <c r="E3009" s="1307"/>
      <c r="F3009" s="1307"/>
    </row>
    <row r="3010" spans="1:6" customFormat="1" ht="13.5" customHeight="1">
      <c r="A3010" s="811"/>
      <c r="B3010" s="1307" t="s">
        <v>3934</v>
      </c>
      <c r="C3010" s="1307"/>
      <c r="D3010" s="1307"/>
      <c r="E3010" s="1307"/>
      <c r="F3010" s="1307"/>
    </row>
    <row r="3011" spans="1:6" customFormat="1" ht="25.5" customHeight="1">
      <c r="A3011" s="811"/>
      <c r="B3011" s="1307" t="s">
        <v>3935</v>
      </c>
      <c r="C3011" s="1307"/>
      <c r="D3011" s="1307"/>
      <c r="E3011" s="1307"/>
      <c r="F3011" s="1307"/>
    </row>
    <row r="3012" spans="1:6" customFormat="1" ht="16.5" customHeight="1">
      <c r="A3012" s="811"/>
      <c r="B3012" s="1307" t="s">
        <v>3936</v>
      </c>
      <c r="C3012" s="1307"/>
      <c r="D3012" s="1307"/>
      <c r="E3012" s="1307"/>
      <c r="F3012" s="1307"/>
    </row>
    <row r="3013" spans="1:6" customFormat="1" ht="13.5" customHeight="1">
      <c r="A3013" s="811"/>
      <c r="B3013" s="1307" t="s">
        <v>3937</v>
      </c>
      <c r="C3013" s="1307"/>
      <c r="D3013" s="1307"/>
      <c r="E3013" s="1307"/>
      <c r="F3013" s="1307"/>
    </row>
    <row r="3014" spans="1:6" customFormat="1" ht="41.25" customHeight="1">
      <c r="A3014" s="811"/>
      <c r="B3014" s="1307" t="s">
        <v>3938</v>
      </c>
      <c r="C3014" s="1307"/>
      <c r="D3014" s="1307"/>
      <c r="E3014" s="1307"/>
      <c r="F3014" s="1307"/>
    </row>
    <row r="3015" spans="1:6" customFormat="1" ht="29.25" customHeight="1">
      <c r="A3015" s="811"/>
      <c r="B3015" s="1321" t="s">
        <v>3939</v>
      </c>
      <c r="C3015" s="1321"/>
      <c r="D3015" s="1321"/>
      <c r="E3015" s="1321"/>
      <c r="F3015" s="1321"/>
    </row>
    <row r="3016" spans="1:6" customFormat="1">
      <c r="A3016" s="811"/>
      <c r="B3016" s="1307" t="s">
        <v>3940</v>
      </c>
      <c r="C3016" s="1307"/>
      <c r="D3016" s="1307"/>
      <c r="E3016" s="1307"/>
      <c r="F3016" s="1307"/>
    </row>
    <row r="3017" spans="1:6" customFormat="1" ht="15" customHeight="1">
      <c r="A3017" s="811"/>
      <c r="B3017" s="1307" t="s">
        <v>3941</v>
      </c>
      <c r="C3017" s="1307"/>
      <c r="D3017" s="1307"/>
      <c r="E3017" s="1307"/>
      <c r="F3017" s="1307"/>
    </row>
    <row r="3018" spans="1:6" customFormat="1" ht="25.5" customHeight="1">
      <c r="A3018" s="811"/>
      <c r="B3018" s="1307" t="s">
        <v>3942</v>
      </c>
      <c r="C3018" s="1307"/>
      <c r="D3018" s="1307"/>
      <c r="E3018" s="1307"/>
      <c r="F3018" s="1307"/>
    </row>
    <row r="3019" spans="1:6" customFormat="1">
      <c r="A3019" s="811"/>
      <c r="B3019" s="1307" t="s">
        <v>3943</v>
      </c>
      <c r="C3019" s="1307"/>
      <c r="D3019" s="1307"/>
      <c r="E3019" s="1307"/>
      <c r="F3019" s="1307"/>
    </row>
    <row r="3020" spans="1:6" customFormat="1" ht="14.25" customHeight="1">
      <c r="A3020" s="811"/>
      <c r="B3020" s="1307" t="s">
        <v>3944</v>
      </c>
      <c r="C3020" s="1307"/>
      <c r="D3020" s="1307"/>
      <c r="E3020" s="1307"/>
      <c r="F3020" s="1307"/>
    </row>
    <row r="3021" spans="1:6" customFormat="1">
      <c r="A3021" s="811"/>
      <c r="B3021" s="1307" t="s">
        <v>3945</v>
      </c>
      <c r="C3021" s="1307"/>
      <c r="D3021" s="1307"/>
      <c r="E3021" s="1307"/>
      <c r="F3021" s="1307"/>
    </row>
    <row r="3022" spans="1:6" customFormat="1">
      <c r="A3022" s="811"/>
      <c r="B3022" s="1307" t="s">
        <v>3946</v>
      </c>
      <c r="C3022" s="1307"/>
      <c r="D3022" s="1307"/>
      <c r="E3022" s="1307"/>
      <c r="F3022" s="1307"/>
    </row>
    <row r="3023" spans="1:6" customFormat="1">
      <c r="A3023" s="811"/>
      <c r="B3023" s="1307" t="s">
        <v>3947</v>
      </c>
      <c r="C3023" s="1307"/>
      <c r="D3023" s="1307"/>
      <c r="E3023" s="1307"/>
      <c r="F3023" s="1307"/>
    </row>
    <row r="3024" spans="1:6" customFormat="1">
      <c r="A3024" s="811"/>
      <c r="B3024" s="813"/>
      <c r="C3024" s="814"/>
      <c r="D3024" s="814"/>
      <c r="E3024" s="814"/>
      <c r="F3024" s="814"/>
    </row>
    <row r="3025" spans="1:6" customFormat="1">
      <c r="A3025" s="811"/>
      <c r="B3025" s="813" t="s">
        <v>3948</v>
      </c>
      <c r="C3025" s="814"/>
      <c r="D3025" s="814"/>
      <c r="E3025" s="814"/>
      <c r="F3025" s="814"/>
    </row>
    <row r="3026" spans="1:6" customFormat="1">
      <c r="A3026" s="811"/>
      <c r="B3026" s="813"/>
      <c r="C3026" s="814"/>
      <c r="D3026" s="814"/>
      <c r="E3026" s="814"/>
      <c r="F3026" s="814"/>
    </row>
    <row r="3027" spans="1:6" customFormat="1">
      <c r="A3027" s="811"/>
      <c r="B3027" s="1307" t="s">
        <v>3949</v>
      </c>
      <c r="C3027" s="1307"/>
      <c r="D3027" s="1307"/>
      <c r="E3027" s="1307"/>
      <c r="F3027" s="1307"/>
    </row>
    <row r="3028" spans="1:6" customFormat="1">
      <c r="A3028" s="811"/>
      <c r="B3028" s="1307" t="s">
        <v>3950</v>
      </c>
      <c r="C3028" s="1307"/>
      <c r="D3028" s="1307"/>
      <c r="E3028" s="1307"/>
      <c r="F3028" s="1307"/>
    </row>
    <row r="3029" spans="1:6" customFormat="1">
      <c r="A3029" s="811"/>
      <c r="B3029" s="1307" t="s">
        <v>3951</v>
      </c>
      <c r="C3029" s="1307"/>
      <c r="D3029" s="1307"/>
      <c r="E3029" s="1307"/>
      <c r="F3029" s="1307"/>
    </row>
    <row r="3030" spans="1:6" customFormat="1">
      <c r="A3030" s="811"/>
      <c r="B3030" s="1307" t="s">
        <v>3952</v>
      </c>
      <c r="C3030" s="1307"/>
      <c r="D3030" s="1307"/>
      <c r="E3030" s="1307"/>
      <c r="F3030" s="1307"/>
    </row>
    <row r="3031" spans="1:6" customFormat="1">
      <c r="A3031" s="811"/>
      <c r="B3031" s="1307" t="s">
        <v>3953</v>
      </c>
      <c r="C3031" s="1307"/>
      <c r="D3031" s="1307"/>
      <c r="E3031" s="1307"/>
      <c r="F3031" s="1307"/>
    </row>
    <row r="3032" spans="1:6" customFormat="1">
      <c r="A3032" s="811"/>
      <c r="B3032" s="1307" t="s">
        <v>3954</v>
      </c>
      <c r="C3032" s="1307"/>
      <c r="D3032" s="1307"/>
      <c r="E3032" s="1307"/>
      <c r="F3032" s="1307"/>
    </row>
    <row r="3033" spans="1:6" customFormat="1">
      <c r="A3033" s="811"/>
      <c r="B3033" s="1307" t="s">
        <v>3955</v>
      </c>
      <c r="C3033" s="1307"/>
      <c r="D3033" s="1307"/>
      <c r="E3033" s="1307"/>
      <c r="F3033" s="1307"/>
    </row>
    <row r="3034" spans="1:6" customFormat="1">
      <c r="A3034" s="811"/>
      <c r="B3034" s="1307" t="s">
        <v>3956</v>
      </c>
      <c r="C3034" s="1307"/>
      <c r="D3034" s="1307"/>
      <c r="E3034" s="1307"/>
      <c r="F3034" s="1307"/>
    </row>
    <row r="3035" spans="1:6" customFormat="1" ht="17.25" customHeight="1">
      <c r="A3035" s="811"/>
      <c r="B3035" s="1307" t="s">
        <v>3957</v>
      </c>
      <c r="C3035" s="1307"/>
      <c r="D3035" s="1307"/>
      <c r="E3035" s="1307"/>
      <c r="F3035" s="1307"/>
    </row>
    <row r="3036" spans="1:6" customFormat="1">
      <c r="A3036" s="811"/>
      <c r="B3036" s="813"/>
      <c r="C3036" s="814"/>
      <c r="D3036" s="814"/>
      <c r="E3036" s="814"/>
      <c r="F3036" s="814"/>
    </row>
    <row r="3037" spans="1:6" customFormat="1">
      <c r="A3037" s="811"/>
      <c r="B3037" s="813"/>
      <c r="C3037" s="811"/>
      <c r="D3037" s="1308"/>
      <c r="E3037" s="1308"/>
      <c r="F3037" s="1308"/>
    </row>
    <row r="3038" spans="1:6" customFormat="1">
      <c r="A3038" s="811"/>
      <c r="B3038" s="1309" t="s">
        <v>3958</v>
      </c>
      <c r="C3038" s="1309"/>
      <c r="D3038" s="1309" t="s">
        <v>3959</v>
      </c>
      <c r="E3038" s="1309"/>
      <c r="F3038" s="1309"/>
    </row>
    <row r="3039" spans="1:6" customFormat="1" ht="15.75" customHeight="1">
      <c r="A3039" s="811"/>
      <c r="B3039" s="1309" t="s">
        <v>3960</v>
      </c>
      <c r="C3039" s="1309"/>
      <c r="D3039" s="1309" t="s">
        <v>3961</v>
      </c>
      <c r="E3039" s="1309"/>
      <c r="F3039" s="1309"/>
    </row>
    <row r="3040" spans="1:6" customFormat="1">
      <c r="A3040" s="811"/>
      <c r="B3040" s="1309" t="s">
        <v>3962</v>
      </c>
      <c r="C3040" s="1309"/>
      <c r="D3040" s="1309" t="s">
        <v>3963</v>
      </c>
      <c r="E3040" s="1309"/>
      <c r="F3040" s="1309"/>
    </row>
    <row r="3041" spans="1:6" customFormat="1" ht="28.5" customHeight="1">
      <c r="A3041" s="811"/>
      <c r="B3041" s="1307" t="s">
        <v>3964</v>
      </c>
      <c r="C3041" s="1307"/>
      <c r="D3041" s="1306" t="s">
        <v>3965</v>
      </c>
      <c r="E3041" s="1306"/>
      <c r="F3041" s="1306"/>
    </row>
    <row r="3042" spans="1:6" customFormat="1" ht="11.25" customHeight="1">
      <c r="A3042" s="811"/>
      <c r="B3042" s="1307" t="s">
        <v>3966</v>
      </c>
      <c r="C3042" s="1307"/>
      <c r="D3042" s="1306" t="s">
        <v>3967</v>
      </c>
      <c r="E3042" s="1306"/>
      <c r="F3042" s="1306"/>
    </row>
    <row r="3043" spans="1:6" customFormat="1">
      <c r="A3043" s="811"/>
      <c r="B3043" s="1307" t="s">
        <v>3968</v>
      </c>
      <c r="C3043" s="1307"/>
      <c r="D3043" s="1306" t="s">
        <v>3969</v>
      </c>
      <c r="E3043" s="1306"/>
      <c r="F3043" s="1306"/>
    </row>
    <row r="3044" spans="1:6" customFormat="1" ht="11.25" customHeight="1">
      <c r="A3044" s="811"/>
      <c r="B3044" s="1307" t="s">
        <v>3970</v>
      </c>
      <c r="C3044" s="1307"/>
      <c r="D3044" s="1306" t="s">
        <v>3971</v>
      </c>
      <c r="E3044" s="1306"/>
      <c r="F3044" s="1306"/>
    </row>
    <row r="3045" spans="1:6" customFormat="1" ht="24.75" customHeight="1">
      <c r="A3045" s="811"/>
      <c r="B3045" s="820" t="s">
        <v>3972</v>
      </c>
      <c r="C3045" s="820"/>
      <c r="D3045" s="1306" t="s">
        <v>3973</v>
      </c>
      <c r="E3045" s="1306"/>
      <c r="F3045" s="1306"/>
    </row>
    <row r="3046" spans="1:6" customFormat="1">
      <c r="A3046" s="811"/>
      <c r="B3046" s="1307" t="s">
        <v>3974</v>
      </c>
      <c r="C3046" s="1307"/>
      <c r="D3046" s="1306" t="s">
        <v>3975</v>
      </c>
      <c r="E3046" s="1306"/>
      <c r="F3046" s="1306"/>
    </row>
    <row r="3047" spans="1:6" customFormat="1" ht="14.25" customHeight="1">
      <c r="A3047" s="811"/>
      <c r="B3047" s="1307" t="s">
        <v>3976</v>
      </c>
      <c r="C3047" s="1307"/>
      <c r="D3047" s="1306" t="s">
        <v>3977</v>
      </c>
      <c r="E3047" s="1306"/>
      <c r="F3047" s="1306"/>
    </row>
    <row r="3048" spans="1:6" customFormat="1" ht="16.5" customHeight="1">
      <c r="A3048" s="811"/>
      <c r="B3048" s="1307" t="s">
        <v>3978</v>
      </c>
      <c r="C3048" s="1307"/>
      <c r="D3048" s="1306" t="s">
        <v>3979</v>
      </c>
      <c r="E3048" s="1306"/>
      <c r="F3048" s="1306"/>
    </row>
    <row r="3049" spans="1:6" customFormat="1">
      <c r="A3049" s="811"/>
      <c r="B3049" s="1307" t="s">
        <v>3980</v>
      </c>
      <c r="C3049" s="1307"/>
      <c r="D3049" s="1306" t="s">
        <v>3981</v>
      </c>
      <c r="E3049" s="1306"/>
      <c r="F3049" s="1306"/>
    </row>
    <row r="3050" spans="1:6" customFormat="1">
      <c r="A3050" s="811"/>
      <c r="B3050" s="1307" t="s">
        <v>3982</v>
      </c>
      <c r="C3050" s="1307"/>
      <c r="D3050" s="1306" t="s">
        <v>3983</v>
      </c>
      <c r="E3050" s="1306"/>
      <c r="F3050" s="1306"/>
    </row>
    <row r="3051" spans="1:6" customFormat="1">
      <c r="A3051" s="811"/>
      <c r="B3051" s="1307" t="s">
        <v>3984</v>
      </c>
      <c r="C3051" s="1307"/>
      <c r="D3051" s="1306" t="s">
        <v>3985</v>
      </c>
      <c r="E3051" s="1306"/>
      <c r="F3051" s="1306"/>
    </row>
    <row r="3052" spans="1:6" customFormat="1">
      <c r="A3052" s="811"/>
      <c r="B3052" s="1307" t="s">
        <v>3986</v>
      </c>
      <c r="C3052" s="1307"/>
      <c r="D3052" s="1306" t="s">
        <v>3987</v>
      </c>
      <c r="E3052" s="1306"/>
      <c r="F3052" s="1306"/>
    </row>
    <row r="3053" spans="1:6" customFormat="1">
      <c r="A3053" s="811"/>
      <c r="B3053" s="1307" t="s">
        <v>3988</v>
      </c>
      <c r="C3053" s="1307"/>
      <c r="D3053" s="1306" t="s">
        <v>3989</v>
      </c>
      <c r="E3053" s="1306"/>
      <c r="F3053" s="1306"/>
    </row>
    <row r="3054" spans="1:6" customFormat="1">
      <c r="A3054" s="811"/>
      <c r="B3054" s="1307" t="s">
        <v>3990</v>
      </c>
      <c r="C3054" s="1307"/>
      <c r="D3054" s="1306" t="s">
        <v>3991</v>
      </c>
      <c r="E3054" s="1306"/>
      <c r="F3054" s="1306"/>
    </row>
    <row r="3055" spans="1:6" customFormat="1">
      <c r="A3055" s="811"/>
      <c r="B3055" s="1307" t="s">
        <v>3992</v>
      </c>
      <c r="C3055" s="1307"/>
      <c r="D3055" s="1306" t="s">
        <v>3993</v>
      </c>
      <c r="E3055" s="1306"/>
      <c r="F3055" s="1306"/>
    </row>
    <row r="3056" spans="1:6" s="186" customFormat="1" ht="27" customHeight="1">
      <c r="A3056" s="811"/>
      <c r="B3056" s="1307" t="s">
        <v>3994</v>
      </c>
      <c r="C3056" s="1307"/>
      <c r="D3056" s="1306" t="s">
        <v>3995</v>
      </c>
      <c r="E3056" s="1306"/>
      <c r="F3056" s="1306"/>
    </row>
    <row r="3057" spans="1:6" customFormat="1" ht="15" customHeight="1">
      <c r="A3057" s="811"/>
      <c r="B3057" s="1307" t="s">
        <v>3996</v>
      </c>
      <c r="C3057" s="1307"/>
      <c r="D3057" s="1306" t="s">
        <v>3995</v>
      </c>
      <c r="E3057" s="1306"/>
      <c r="F3057" s="1306"/>
    </row>
    <row r="3058" spans="1:6" customFormat="1">
      <c r="A3058" s="811"/>
      <c r="B3058" s="1307" t="s">
        <v>3997</v>
      </c>
      <c r="C3058" s="1307"/>
      <c r="D3058" s="1306" t="s">
        <v>3998</v>
      </c>
      <c r="E3058" s="1306"/>
      <c r="F3058" s="1306"/>
    </row>
    <row r="3059" spans="1:6" customFormat="1">
      <c r="A3059" s="811"/>
      <c r="B3059" s="1307" t="s">
        <v>3999</v>
      </c>
      <c r="C3059" s="1307"/>
      <c r="D3059" s="1306" t="s">
        <v>4000</v>
      </c>
      <c r="E3059" s="1306"/>
      <c r="F3059" s="1306"/>
    </row>
    <row r="3060" spans="1:6" customFormat="1">
      <c r="A3060" s="811"/>
      <c r="B3060" s="1307" t="s">
        <v>4001</v>
      </c>
      <c r="C3060" s="1307"/>
      <c r="D3060" s="1306" t="s">
        <v>4002</v>
      </c>
      <c r="E3060" s="1306"/>
      <c r="F3060" s="1306"/>
    </row>
    <row r="3061" spans="1:6" customFormat="1" ht="25.5" customHeight="1">
      <c r="A3061" s="811"/>
      <c r="B3061" s="820" t="s">
        <v>4003</v>
      </c>
      <c r="C3061" s="820"/>
      <c r="D3061" s="1306" t="s">
        <v>4004</v>
      </c>
      <c r="E3061" s="1306"/>
      <c r="F3061" s="1306"/>
    </row>
    <row r="3062" spans="1:6" customFormat="1">
      <c r="A3062" s="811"/>
      <c r="B3062" s="1307" t="s">
        <v>4005</v>
      </c>
      <c r="C3062" s="1307"/>
      <c r="D3062" s="1306" t="s">
        <v>4006</v>
      </c>
      <c r="E3062" s="1306"/>
      <c r="F3062" s="1306"/>
    </row>
    <row r="3063" spans="1:6" customFormat="1">
      <c r="A3063" s="811"/>
      <c r="B3063" s="1307" t="s">
        <v>4007</v>
      </c>
      <c r="C3063" s="1307"/>
      <c r="D3063" s="1306" t="s">
        <v>4008</v>
      </c>
      <c r="E3063" s="1306"/>
      <c r="F3063" s="1306"/>
    </row>
    <row r="3064" spans="1:6" customFormat="1">
      <c r="A3064" s="811"/>
      <c r="B3064" s="1307" t="s">
        <v>4009</v>
      </c>
      <c r="C3064" s="1307"/>
      <c r="D3064" s="1306" t="s">
        <v>4010</v>
      </c>
      <c r="E3064" s="1306"/>
      <c r="F3064" s="1306"/>
    </row>
    <row r="3065" spans="1:6" customFormat="1">
      <c r="A3065" s="811"/>
      <c r="B3065" s="813"/>
      <c r="C3065" s="811"/>
      <c r="D3065" s="811"/>
      <c r="E3065" s="811"/>
      <c r="F3065" s="811"/>
    </row>
    <row r="3066" spans="1:6" customFormat="1">
      <c r="A3066" s="811"/>
      <c r="B3066" s="813"/>
      <c r="C3066" s="811"/>
      <c r="D3066" s="811"/>
      <c r="E3066" s="811"/>
      <c r="F3066" s="811"/>
    </row>
    <row r="3067" spans="1:6" customFormat="1">
      <c r="A3067" s="821"/>
      <c r="B3067" s="822" t="s">
        <v>1750</v>
      </c>
      <c r="C3067" s="789"/>
      <c r="D3067" s="611"/>
      <c r="E3067" s="823"/>
      <c r="F3067" s="823"/>
    </row>
    <row r="3068" spans="1:6" customFormat="1">
      <c r="A3068" s="821"/>
      <c r="B3068" s="824"/>
      <c r="C3068" s="789"/>
      <c r="D3068" s="611"/>
      <c r="E3068" s="823"/>
      <c r="F3068" s="823"/>
    </row>
    <row r="3069" spans="1:6" customFormat="1" ht="210.75" customHeight="1">
      <c r="A3069" s="821"/>
      <c r="B3069" s="824" t="s">
        <v>4011</v>
      </c>
      <c r="C3069" s="789"/>
      <c r="D3069" s="611"/>
      <c r="E3069" s="823"/>
      <c r="F3069" s="823"/>
    </row>
    <row r="3070" spans="1:6">
      <c r="A3070" s="616"/>
      <c r="B3070" s="20"/>
      <c r="C3070" s="687"/>
      <c r="D3070" s="688"/>
      <c r="E3070" s="688"/>
      <c r="F3070" s="688"/>
    </row>
    <row r="3071" spans="1:6" ht="22.5">
      <c r="A3071" s="605" t="s">
        <v>1570</v>
      </c>
      <c r="B3071" s="607" t="s">
        <v>1571</v>
      </c>
      <c r="C3071" s="606" t="s">
        <v>4176</v>
      </c>
      <c r="D3071" s="606" t="s">
        <v>2267</v>
      </c>
      <c r="E3071" s="606" t="s">
        <v>4177</v>
      </c>
      <c r="F3071" s="606" t="s">
        <v>18</v>
      </c>
    </row>
    <row r="3072" spans="1:6">
      <c r="A3072" s="825"/>
      <c r="B3072" s="825"/>
      <c r="C3072" s="825"/>
      <c r="D3072" s="826"/>
      <c r="E3072" s="825"/>
      <c r="F3072" s="825"/>
    </row>
    <row r="3073" spans="1:6" s="572" customFormat="1" ht="15">
      <c r="A3073" s="107" t="s">
        <v>1597</v>
      </c>
      <c r="B3073" s="827" t="s">
        <v>1598</v>
      </c>
      <c r="C3073" s="789"/>
      <c r="D3073" s="611"/>
      <c r="E3073" s="823"/>
      <c r="F3073" s="823"/>
    </row>
    <row r="3074" spans="1:6" s="572" customFormat="1" ht="16.5" customHeight="1">
      <c r="A3074" s="821"/>
      <c r="B3074" s="824"/>
      <c r="C3074" s="789"/>
      <c r="D3074" s="629"/>
      <c r="E3074" s="823"/>
      <c r="F3074" s="823"/>
    </row>
    <row r="3075" spans="1:6" s="572" customFormat="1" ht="71.25" customHeight="1">
      <c r="A3075" s="821" t="s">
        <v>198</v>
      </c>
      <c r="B3075" s="828" t="s">
        <v>1599</v>
      </c>
      <c r="C3075" s="789"/>
      <c r="D3075" s="629"/>
      <c r="E3075" s="829"/>
      <c r="F3075" s="823"/>
    </row>
    <row r="3076" spans="1:6" s="572" customFormat="1" ht="63.75">
      <c r="A3076" s="821"/>
      <c r="B3076" s="828" t="s">
        <v>1600</v>
      </c>
      <c r="C3076" s="789"/>
      <c r="D3076" s="629"/>
      <c r="E3076" s="804"/>
      <c r="F3076" s="611"/>
    </row>
    <row r="3077" spans="1:6" s="572" customFormat="1" ht="72.75" customHeight="1">
      <c r="A3077" s="821"/>
      <c r="B3077" s="828" t="s">
        <v>1601</v>
      </c>
      <c r="C3077" s="789"/>
      <c r="D3077" s="629"/>
      <c r="E3077" s="804"/>
      <c r="F3077" s="611"/>
    </row>
    <row r="3078" spans="1:6" s="572" customFormat="1">
      <c r="A3078" s="821"/>
      <c r="B3078" s="816" t="s">
        <v>1602</v>
      </c>
      <c r="C3078" s="789" t="s">
        <v>63</v>
      </c>
      <c r="D3078" s="629">
        <v>50</v>
      </c>
      <c r="E3078" s="804"/>
      <c r="F3078" s="611">
        <f t="shared" ref="F3078:F3090" si="20">(D3078*E3078)</f>
        <v>0</v>
      </c>
    </row>
    <row r="3079" spans="1:6" s="572" customFormat="1">
      <c r="A3079" s="821"/>
      <c r="B3079" s="816" t="s">
        <v>1603</v>
      </c>
      <c r="C3079" s="789" t="s">
        <v>63</v>
      </c>
      <c r="D3079" s="629">
        <v>60</v>
      </c>
      <c r="E3079" s="804"/>
      <c r="F3079" s="611">
        <f t="shared" si="20"/>
        <v>0</v>
      </c>
    </row>
    <row r="3080" spans="1:6" s="572" customFormat="1">
      <c r="A3080" s="821"/>
      <c r="B3080" s="824"/>
      <c r="C3080" s="789"/>
      <c r="D3080" s="629"/>
      <c r="E3080" s="829"/>
      <c r="F3080" s="611">
        <f t="shared" si="20"/>
        <v>0</v>
      </c>
    </row>
    <row r="3081" spans="1:6" s="572" customFormat="1" ht="89.25">
      <c r="A3081" s="821" t="s">
        <v>200</v>
      </c>
      <c r="B3081" s="828" t="s">
        <v>1604</v>
      </c>
      <c r="C3081" s="789"/>
      <c r="D3081" s="629"/>
      <c r="E3081" s="829"/>
      <c r="F3081" s="611">
        <f t="shared" si="20"/>
        <v>0</v>
      </c>
    </row>
    <row r="3082" spans="1:6" s="572" customFormat="1" ht="76.5">
      <c r="A3082" s="821"/>
      <c r="B3082" s="828" t="s">
        <v>1605</v>
      </c>
      <c r="C3082" s="789"/>
      <c r="D3082" s="629"/>
      <c r="E3082" s="804"/>
      <c r="F3082" s="611">
        <f t="shared" si="20"/>
        <v>0</v>
      </c>
    </row>
    <row r="3083" spans="1:6" s="572" customFormat="1" ht="38.25">
      <c r="A3083" s="821"/>
      <c r="B3083" s="828" t="s">
        <v>1606</v>
      </c>
      <c r="C3083" s="789"/>
      <c r="D3083" s="629"/>
      <c r="E3083" s="611"/>
      <c r="F3083" s="611">
        <f t="shared" si="20"/>
        <v>0</v>
      </c>
    </row>
    <row r="3084" spans="1:6" s="572" customFormat="1">
      <c r="A3084" s="821"/>
      <c r="B3084" s="816" t="s">
        <v>1602</v>
      </c>
      <c r="C3084" s="789" t="s">
        <v>63</v>
      </c>
      <c r="D3084" s="629">
        <v>250</v>
      </c>
      <c r="E3084" s="611"/>
      <c r="F3084" s="611">
        <f t="shared" si="20"/>
        <v>0</v>
      </c>
    </row>
    <row r="3085" spans="1:6" s="572" customFormat="1">
      <c r="A3085" s="821"/>
      <c r="B3085" s="816" t="s">
        <v>1603</v>
      </c>
      <c r="C3085" s="789" t="s">
        <v>63</v>
      </c>
      <c r="D3085" s="629">
        <v>280</v>
      </c>
      <c r="E3085" s="611"/>
      <c r="F3085" s="611">
        <f t="shared" si="20"/>
        <v>0</v>
      </c>
    </row>
    <row r="3086" spans="1:6" s="187" customFormat="1" ht="13.5" customHeight="1">
      <c r="A3086" s="821"/>
      <c r="B3086" s="816" t="s">
        <v>1607</v>
      </c>
      <c r="C3086" s="789" t="s">
        <v>63</v>
      </c>
      <c r="D3086" s="629">
        <v>260</v>
      </c>
      <c r="E3086" s="611"/>
      <c r="F3086" s="611">
        <f t="shared" si="20"/>
        <v>0</v>
      </c>
    </row>
    <row r="3087" spans="1:6" s="572" customFormat="1">
      <c r="A3087" s="821"/>
      <c r="B3087" s="816" t="s">
        <v>1608</v>
      </c>
      <c r="C3087" s="789" t="s">
        <v>63</v>
      </c>
      <c r="D3087" s="629">
        <v>550</v>
      </c>
      <c r="E3087" s="611"/>
      <c r="F3087" s="611">
        <f t="shared" si="20"/>
        <v>0</v>
      </c>
    </row>
    <row r="3088" spans="1:6" s="572" customFormat="1">
      <c r="A3088" s="821"/>
      <c r="B3088" s="816" t="s">
        <v>1609</v>
      </c>
      <c r="C3088" s="789" t="s">
        <v>63</v>
      </c>
      <c r="D3088" s="629">
        <v>620</v>
      </c>
      <c r="E3088" s="611"/>
      <c r="F3088" s="611">
        <f t="shared" si="20"/>
        <v>0</v>
      </c>
    </row>
    <row r="3089" spans="1:6" s="572" customFormat="1">
      <c r="A3089" s="821"/>
      <c r="B3089" s="816" t="s">
        <v>1610</v>
      </c>
      <c r="C3089" s="789" t="s">
        <v>63</v>
      </c>
      <c r="D3089" s="629">
        <v>980</v>
      </c>
      <c r="E3089" s="611"/>
      <c r="F3089" s="611">
        <f t="shared" si="20"/>
        <v>0</v>
      </c>
    </row>
    <row r="3090" spans="1:6" s="572" customFormat="1">
      <c r="A3090" s="821"/>
      <c r="B3090" s="816" t="s">
        <v>1611</v>
      </c>
      <c r="C3090" s="789" t="s">
        <v>63</v>
      </c>
      <c r="D3090" s="629">
        <v>980</v>
      </c>
      <c r="E3090" s="611"/>
      <c r="F3090" s="611">
        <f t="shared" si="20"/>
        <v>0</v>
      </c>
    </row>
    <row r="3091" spans="1:6" s="572" customFormat="1">
      <c r="A3091" s="821"/>
      <c r="B3091" s="816"/>
      <c r="C3091" s="789"/>
      <c r="D3091" s="629"/>
      <c r="E3091" s="611"/>
      <c r="F3091" s="611"/>
    </row>
    <row r="3092" spans="1:6" s="572" customFormat="1">
      <c r="A3092" s="821"/>
      <c r="B3092" s="816"/>
      <c r="C3092" s="789"/>
      <c r="D3092" s="629"/>
      <c r="E3092" s="611"/>
      <c r="F3092" s="611"/>
    </row>
    <row r="3093" spans="1:6" s="572" customFormat="1" ht="63.75">
      <c r="A3093" s="821" t="s">
        <v>203</v>
      </c>
      <c r="B3093" s="814" t="s">
        <v>1612</v>
      </c>
      <c r="C3093" s="789"/>
      <c r="D3093" s="629"/>
      <c r="E3093" s="804"/>
      <c r="F3093" s="611">
        <f t="shared" ref="F3093:F3154" si="21">(D3093*E3093)</f>
        <v>0</v>
      </c>
    </row>
    <row r="3094" spans="1:6" s="572" customFormat="1">
      <c r="A3094" s="821"/>
      <c r="B3094" s="817" t="s">
        <v>1602</v>
      </c>
      <c r="C3094" s="789" t="s">
        <v>136</v>
      </c>
      <c r="D3094" s="629">
        <v>4</v>
      </c>
      <c r="E3094" s="804"/>
      <c r="F3094" s="611">
        <f t="shared" si="21"/>
        <v>0</v>
      </c>
    </row>
    <row r="3095" spans="1:6" s="572" customFormat="1">
      <c r="A3095" s="821"/>
      <c r="B3095" s="817" t="s">
        <v>1603</v>
      </c>
      <c r="C3095" s="789" t="s">
        <v>136</v>
      </c>
      <c r="D3095" s="629">
        <v>8</v>
      </c>
      <c r="E3095" s="804"/>
      <c r="F3095" s="611">
        <f t="shared" si="21"/>
        <v>0</v>
      </c>
    </row>
    <row r="3096" spans="1:6" s="572" customFormat="1">
      <c r="A3096" s="821"/>
      <c r="B3096" s="817"/>
      <c r="C3096" s="789"/>
      <c r="D3096" s="629"/>
      <c r="E3096" s="804"/>
      <c r="F3096" s="611"/>
    </row>
    <row r="3097" spans="1:6" s="572" customFormat="1" ht="63.75">
      <c r="A3097" s="821" t="s">
        <v>205</v>
      </c>
      <c r="B3097" s="828" t="s">
        <v>1613</v>
      </c>
      <c r="C3097" s="789"/>
      <c r="D3097" s="629"/>
      <c r="E3097" s="611"/>
      <c r="F3097" s="611">
        <f t="shared" si="21"/>
        <v>0</v>
      </c>
    </row>
    <row r="3098" spans="1:6" s="572" customFormat="1">
      <c r="A3098" s="821"/>
      <c r="B3098" s="828" t="s">
        <v>1614</v>
      </c>
      <c r="C3098" s="789"/>
      <c r="D3098" s="629"/>
      <c r="E3098" s="611"/>
      <c r="F3098" s="611">
        <f t="shared" si="21"/>
        <v>0</v>
      </c>
    </row>
    <row r="3099" spans="1:6" s="572" customFormat="1">
      <c r="A3099" s="821"/>
      <c r="B3099" s="816" t="s">
        <v>1602</v>
      </c>
      <c r="C3099" s="789" t="s">
        <v>136</v>
      </c>
      <c r="D3099" s="629">
        <v>5</v>
      </c>
      <c r="E3099" s="611"/>
      <c r="F3099" s="611">
        <f t="shared" si="21"/>
        <v>0</v>
      </c>
    </row>
    <row r="3100" spans="1:6" s="572" customFormat="1">
      <c r="A3100" s="821"/>
      <c r="B3100" s="816" t="s">
        <v>1603</v>
      </c>
      <c r="C3100" s="789" t="s">
        <v>136</v>
      </c>
      <c r="D3100" s="629">
        <v>2</v>
      </c>
      <c r="E3100" s="611"/>
      <c r="F3100" s="611">
        <f t="shared" si="21"/>
        <v>0</v>
      </c>
    </row>
    <row r="3101" spans="1:6" s="572" customFormat="1">
      <c r="A3101" s="821"/>
      <c r="B3101" s="816" t="s">
        <v>1607</v>
      </c>
      <c r="C3101" s="789" t="s">
        <v>136</v>
      </c>
      <c r="D3101" s="629">
        <v>4</v>
      </c>
      <c r="E3101" s="611"/>
      <c r="F3101" s="611">
        <f t="shared" si="21"/>
        <v>0</v>
      </c>
    </row>
    <row r="3102" spans="1:6" s="572" customFormat="1">
      <c r="A3102" s="821"/>
      <c r="B3102" s="816" t="s">
        <v>1608</v>
      </c>
      <c r="C3102" s="789" t="s">
        <v>136</v>
      </c>
      <c r="D3102" s="629">
        <v>4</v>
      </c>
      <c r="E3102" s="611"/>
      <c r="F3102" s="611">
        <f t="shared" si="21"/>
        <v>0</v>
      </c>
    </row>
    <row r="3103" spans="1:6" s="572" customFormat="1">
      <c r="A3103" s="821"/>
      <c r="B3103" s="816" t="s">
        <v>1609</v>
      </c>
      <c r="C3103" s="789" t="s">
        <v>136</v>
      </c>
      <c r="D3103" s="629">
        <v>4</v>
      </c>
      <c r="E3103" s="611"/>
      <c r="F3103" s="611">
        <f t="shared" si="21"/>
        <v>0</v>
      </c>
    </row>
    <row r="3104" spans="1:6" s="572" customFormat="1">
      <c r="A3104" s="821"/>
      <c r="B3104" s="816"/>
      <c r="C3104" s="789"/>
      <c r="D3104" s="629"/>
      <c r="E3104" s="611"/>
      <c r="F3104" s="611">
        <f t="shared" si="21"/>
        <v>0</v>
      </c>
    </row>
    <row r="3105" spans="1:6" s="572" customFormat="1" ht="40.5" customHeight="1">
      <c r="A3105" s="821" t="s">
        <v>137</v>
      </c>
      <c r="B3105" s="828" t="s">
        <v>4052</v>
      </c>
      <c r="C3105" s="789"/>
      <c r="D3105" s="629"/>
      <c r="E3105" s="804"/>
      <c r="F3105" s="611">
        <f t="shared" si="21"/>
        <v>0</v>
      </c>
    </row>
    <row r="3106" spans="1:6" s="572" customFormat="1">
      <c r="A3106" s="821"/>
      <c r="B3106" s="817" t="s">
        <v>27</v>
      </c>
      <c r="C3106" s="789" t="s">
        <v>136</v>
      </c>
      <c r="D3106" s="629">
        <v>1</v>
      </c>
      <c r="E3106" s="804"/>
      <c r="F3106" s="611">
        <f t="shared" si="21"/>
        <v>0</v>
      </c>
    </row>
    <row r="3107" spans="1:6" s="572" customFormat="1">
      <c r="A3107" s="821"/>
      <c r="B3107" s="817" t="s">
        <v>1615</v>
      </c>
      <c r="C3107" s="789" t="s">
        <v>136</v>
      </c>
      <c r="D3107" s="629">
        <v>2</v>
      </c>
      <c r="E3107" s="804"/>
      <c r="F3107" s="611">
        <f t="shared" si="21"/>
        <v>0</v>
      </c>
    </row>
    <row r="3108" spans="1:6" s="572" customFormat="1">
      <c r="A3108" s="821"/>
      <c r="B3108" s="817"/>
      <c r="C3108" s="789"/>
      <c r="D3108" s="629"/>
      <c r="E3108" s="804"/>
      <c r="F3108" s="611">
        <f t="shared" si="21"/>
        <v>0</v>
      </c>
    </row>
    <row r="3109" spans="1:6" s="572" customFormat="1">
      <c r="A3109" s="821" t="s">
        <v>144</v>
      </c>
      <c r="B3109" s="816" t="s">
        <v>4053</v>
      </c>
      <c r="C3109" s="789"/>
      <c r="D3109" s="629"/>
      <c r="E3109" s="611"/>
      <c r="F3109" s="611">
        <f t="shared" si="21"/>
        <v>0</v>
      </c>
    </row>
    <row r="3110" spans="1:6" s="572" customFormat="1">
      <c r="A3110" s="821"/>
      <c r="B3110" s="817" t="s">
        <v>27</v>
      </c>
      <c r="C3110" s="789" t="s">
        <v>136</v>
      </c>
      <c r="D3110" s="629">
        <v>1</v>
      </c>
      <c r="E3110" s="804"/>
      <c r="F3110" s="611">
        <f t="shared" si="21"/>
        <v>0</v>
      </c>
    </row>
    <row r="3111" spans="1:6" s="572" customFormat="1">
      <c r="A3111" s="821"/>
      <c r="B3111" s="817" t="s">
        <v>1615</v>
      </c>
      <c r="C3111" s="789" t="s">
        <v>136</v>
      </c>
      <c r="D3111" s="629">
        <v>2</v>
      </c>
      <c r="E3111" s="804"/>
      <c r="F3111" s="611">
        <f t="shared" si="21"/>
        <v>0</v>
      </c>
    </row>
    <row r="3112" spans="1:6" s="572" customFormat="1">
      <c r="A3112" s="821"/>
      <c r="B3112" s="816"/>
      <c r="C3112" s="789"/>
      <c r="D3112" s="629"/>
      <c r="E3112" s="611"/>
      <c r="F3112" s="611">
        <f t="shared" si="21"/>
        <v>0</v>
      </c>
    </row>
    <row r="3113" spans="1:6" s="572" customFormat="1">
      <c r="A3113" s="821" t="s">
        <v>147</v>
      </c>
      <c r="B3113" s="816" t="s">
        <v>4054</v>
      </c>
      <c r="C3113" s="789"/>
      <c r="D3113" s="629"/>
      <c r="E3113" s="611"/>
      <c r="F3113" s="611">
        <f t="shared" si="21"/>
        <v>0</v>
      </c>
    </row>
    <row r="3114" spans="1:6" s="572" customFormat="1">
      <c r="A3114" s="821"/>
      <c r="B3114" s="817" t="s">
        <v>27</v>
      </c>
      <c r="C3114" s="789" t="s">
        <v>136</v>
      </c>
      <c r="D3114" s="629">
        <v>1</v>
      </c>
      <c r="E3114" s="804"/>
      <c r="F3114" s="611">
        <f t="shared" si="21"/>
        <v>0</v>
      </c>
    </row>
    <row r="3115" spans="1:6" s="572" customFormat="1">
      <c r="A3115" s="821"/>
      <c r="B3115" s="817" t="s">
        <v>1615</v>
      </c>
      <c r="C3115" s="789" t="s">
        <v>136</v>
      </c>
      <c r="D3115" s="629">
        <v>2</v>
      </c>
      <c r="E3115" s="804"/>
      <c r="F3115" s="611">
        <f t="shared" si="21"/>
        <v>0</v>
      </c>
    </row>
    <row r="3116" spans="1:6" s="572" customFormat="1">
      <c r="A3116" s="821"/>
      <c r="B3116" s="816"/>
      <c r="C3116" s="789"/>
      <c r="D3116" s="629"/>
      <c r="E3116" s="611"/>
      <c r="F3116" s="611">
        <f t="shared" si="21"/>
        <v>0</v>
      </c>
    </row>
    <row r="3117" spans="1:6" s="572" customFormat="1" ht="55.5" customHeight="1">
      <c r="A3117" s="821" t="s">
        <v>132</v>
      </c>
      <c r="B3117" s="828" t="s">
        <v>4055</v>
      </c>
      <c r="C3117" s="789"/>
      <c r="D3117" s="629"/>
      <c r="E3117" s="611"/>
      <c r="F3117" s="611">
        <f t="shared" si="21"/>
        <v>0</v>
      </c>
    </row>
    <row r="3118" spans="1:6" s="572" customFormat="1">
      <c r="A3118" s="821"/>
      <c r="B3118" s="816" t="s">
        <v>1607</v>
      </c>
      <c r="C3118" s="789" t="s">
        <v>136</v>
      </c>
      <c r="D3118" s="629">
        <v>12</v>
      </c>
      <c r="E3118" s="611"/>
      <c r="F3118" s="611">
        <f t="shared" si="21"/>
        <v>0</v>
      </c>
    </row>
    <row r="3119" spans="1:6" s="572" customFormat="1">
      <c r="A3119" s="821"/>
      <c r="B3119" s="816" t="s">
        <v>1608</v>
      </c>
      <c r="C3119" s="789" t="s">
        <v>136</v>
      </c>
      <c r="D3119" s="629">
        <v>20</v>
      </c>
      <c r="E3119" s="611"/>
      <c r="F3119" s="611">
        <f t="shared" si="21"/>
        <v>0</v>
      </c>
    </row>
    <row r="3120" spans="1:6" s="572" customFormat="1">
      <c r="A3120" s="821"/>
      <c r="B3120" s="816" t="s">
        <v>1609</v>
      </c>
      <c r="C3120" s="789" t="s">
        <v>136</v>
      </c>
      <c r="D3120" s="629">
        <v>20</v>
      </c>
      <c r="E3120" s="611"/>
      <c r="F3120" s="611">
        <f t="shared" si="21"/>
        <v>0</v>
      </c>
    </row>
    <row r="3121" spans="1:6" s="572" customFormat="1">
      <c r="A3121" s="821"/>
      <c r="B3121" s="816" t="s">
        <v>1610</v>
      </c>
      <c r="C3121" s="789" t="s">
        <v>136</v>
      </c>
      <c r="D3121" s="629">
        <v>30</v>
      </c>
      <c r="E3121" s="611"/>
      <c r="F3121" s="611">
        <f t="shared" si="21"/>
        <v>0</v>
      </c>
    </row>
    <row r="3122" spans="1:6" s="572" customFormat="1">
      <c r="A3122" s="821"/>
      <c r="B3122" s="824"/>
      <c r="C3122" s="789"/>
      <c r="D3122" s="629"/>
      <c r="E3122" s="611"/>
      <c r="F3122" s="611">
        <f t="shared" si="21"/>
        <v>0</v>
      </c>
    </row>
    <row r="3123" spans="1:6" s="572" customFormat="1" ht="38.25">
      <c r="A3123" s="821" t="s">
        <v>46</v>
      </c>
      <c r="B3123" s="828" t="s">
        <v>4056</v>
      </c>
      <c r="C3123" s="789"/>
      <c r="D3123" s="629"/>
      <c r="E3123" s="611"/>
      <c r="F3123" s="611">
        <f t="shared" si="21"/>
        <v>0</v>
      </c>
    </row>
    <row r="3124" spans="1:6" s="572" customFormat="1">
      <c r="A3124" s="821"/>
      <c r="B3124" s="816" t="s">
        <v>1611</v>
      </c>
      <c r="C3124" s="789" t="s">
        <v>136</v>
      </c>
      <c r="D3124" s="629">
        <v>300</v>
      </c>
      <c r="E3124" s="611"/>
      <c r="F3124" s="611">
        <f t="shared" si="21"/>
        <v>0</v>
      </c>
    </row>
    <row r="3125" spans="1:6" s="572" customFormat="1">
      <c r="A3125" s="821"/>
      <c r="B3125" s="824"/>
      <c r="C3125" s="789"/>
      <c r="D3125" s="629"/>
      <c r="E3125" s="611"/>
      <c r="F3125" s="611">
        <f t="shared" si="21"/>
        <v>0</v>
      </c>
    </row>
    <row r="3126" spans="1:6" s="572" customFormat="1" ht="25.5">
      <c r="A3126" s="821" t="s">
        <v>47</v>
      </c>
      <c r="B3126" s="582" t="s">
        <v>4057</v>
      </c>
      <c r="C3126" s="789" t="s">
        <v>136</v>
      </c>
      <c r="D3126" s="629">
        <v>4</v>
      </c>
      <c r="E3126" s="611"/>
      <c r="F3126" s="611">
        <f t="shared" si="21"/>
        <v>0</v>
      </c>
    </row>
    <row r="3127" spans="1:6" s="572" customFormat="1">
      <c r="A3127" s="821"/>
      <c r="B3127" s="824"/>
      <c r="C3127" s="789"/>
      <c r="D3127" s="629"/>
      <c r="E3127" s="611"/>
      <c r="F3127" s="611">
        <f t="shared" si="21"/>
        <v>0</v>
      </c>
    </row>
    <row r="3128" spans="1:6" s="572" customFormat="1" ht="51">
      <c r="A3128" s="821" t="s">
        <v>17</v>
      </c>
      <c r="B3128" s="828" t="s">
        <v>4058</v>
      </c>
      <c r="C3128" s="789" t="s">
        <v>48</v>
      </c>
      <c r="D3128" s="629">
        <v>1</v>
      </c>
      <c r="E3128" s="611"/>
      <c r="F3128" s="611">
        <f t="shared" si="21"/>
        <v>0</v>
      </c>
    </row>
    <row r="3129" spans="1:6" s="572" customFormat="1">
      <c r="A3129" s="821"/>
      <c r="B3129" s="828"/>
      <c r="C3129" s="789"/>
      <c r="D3129" s="629"/>
      <c r="E3129" s="611"/>
      <c r="F3129" s="611">
        <f t="shared" si="21"/>
        <v>0</v>
      </c>
    </row>
    <row r="3130" spans="1:6" s="572" customFormat="1" ht="57" customHeight="1">
      <c r="A3130" s="821" t="s">
        <v>51</v>
      </c>
      <c r="B3130" s="824" t="s">
        <v>4059</v>
      </c>
      <c r="C3130" s="789"/>
      <c r="D3130" s="629"/>
      <c r="E3130" s="611"/>
      <c r="F3130" s="611">
        <f t="shared" si="21"/>
        <v>0</v>
      </c>
    </row>
    <row r="3131" spans="1:6" s="572" customFormat="1">
      <c r="A3131" s="821"/>
      <c r="B3131" s="830" t="s">
        <v>4060</v>
      </c>
      <c r="C3131" s="789" t="s">
        <v>136</v>
      </c>
      <c r="D3131" s="629">
        <v>15</v>
      </c>
      <c r="E3131" s="611"/>
      <c r="F3131" s="611">
        <f t="shared" si="21"/>
        <v>0</v>
      </c>
    </row>
    <row r="3132" spans="1:6" s="572" customFormat="1">
      <c r="A3132" s="821"/>
      <c r="B3132" s="830"/>
      <c r="C3132" s="789"/>
      <c r="D3132" s="629"/>
      <c r="E3132" s="611"/>
      <c r="F3132" s="611"/>
    </row>
    <row r="3133" spans="1:6" s="572" customFormat="1" ht="25.5">
      <c r="A3133" s="821" t="s">
        <v>52</v>
      </c>
      <c r="B3133" s="824" t="s">
        <v>4061</v>
      </c>
      <c r="C3133" s="789"/>
      <c r="D3133" s="629"/>
      <c r="E3133" s="611"/>
      <c r="F3133" s="611">
        <f t="shared" ref="F3133:F3134" si="22">(D3133*E3133)</f>
        <v>0</v>
      </c>
    </row>
    <row r="3134" spans="1:6" s="572" customFormat="1">
      <c r="A3134" s="821"/>
      <c r="B3134" s="830" t="s">
        <v>4060</v>
      </c>
      <c r="C3134" s="789" t="s">
        <v>136</v>
      </c>
      <c r="D3134" s="629">
        <v>2</v>
      </c>
      <c r="E3134" s="611"/>
      <c r="F3134" s="611">
        <f t="shared" si="22"/>
        <v>0</v>
      </c>
    </row>
    <row r="3135" spans="1:6" s="572" customFormat="1">
      <c r="A3135" s="821"/>
      <c r="B3135" s="830"/>
      <c r="C3135" s="789"/>
      <c r="D3135" s="629"/>
      <c r="E3135" s="611"/>
      <c r="F3135" s="611"/>
    </row>
    <row r="3136" spans="1:6" s="572" customFormat="1" ht="38.25">
      <c r="A3136" s="821" t="s">
        <v>53</v>
      </c>
      <c r="B3136" s="582" t="s">
        <v>4062</v>
      </c>
      <c r="C3136" s="789" t="s">
        <v>136</v>
      </c>
      <c r="D3136" s="629">
        <v>20</v>
      </c>
      <c r="E3136" s="611"/>
      <c r="F3136" s="611">
        <f t="shared" si="21"/>
        <v>0</v>
      </c>
    </row>
    <row r="3137" spans="1:6" s="572" customFormat="1" ht="15" customHeight="1">
      <c r="A3137" s="821"/>
      <c r="B3137" s="824"/>
      <c r="C3137" s="789"/>
      <c r="D3137" s="629"/>
      <c r="E3137" s="611"/>
      <c r="F3137" s="611">
        <f t="shared" si="21"/>
        <v>0</v>
      </c>
    </row>
    <row r="3138" spans="1:6" s="572" customFormat="1" ht="31.5" customHeight="1">
      <c r="A3138" s="821" t="s">
        <v>20</v>
      </c>
      <c r="B3138" s="828" t="s">
        <v>4063</v>
      </c>
      <c r="C3138" s="789"/>
      <c r="D3138" s="629"/>
      <c r="E3138" s="611"/>
      <c r="F3138" s="611">
        <f t="shared" si="21"/>
        <v>0</v>
      </c>
    </row>
    <row r="3139" spans="1:6" s="572" customFormat="1" ht="15.75" customHeight="1">
      <c r="A3139" s="821"/>
      <c r="B3139" s="828" t="s">
        <v>4064</v>
      </c>
      <c r="C3139" s="789" t="s">
        <v>136</v>
      </c>
      <c r="D3139" s="629">
        <v>1</v>
      </c>
      <c r="E3139" s="611"/>
      <c r="F3139" s="611">
        <f t="shared" si="21"/>
        <v>0</v>
      </c>
    </row>
    <row r="3140" spans="1:6" s="572" customFormat="1" ht="15" customHeight="1">
      <c r="A3140" s="821"/>
      <c r="B3140" s="824"/>
      <c r="C3140" s="789"/>
      <c r="D3140" s="629"/>
      <c r="E3140" s="611"/>
      <c r="F3140" s="611">
        <f t="shared" si="21"/>
        <v>0</v>
      </c>
    </row>
    <row r="3141" spans="1:6" s="572" customFormat="1" ht="51">
      <c r="A3141" s="821" t="s">
        <v>21</v>
      </c>
      <c r="B3141" s="828" t="s">
        <v>4065</v>
      </c>
      <c r="C3141" s="789" t="s">
        <v>136</v>
      </c>
      <c r="D3141" s="629">
        <v>1</v>
      </c>
      <c r="E3141" s="611"/>
      <c r="F3141" s="611">
        <f t="shared" si="21"/>
        <v>0</v>
      </c>
    </row>
    <row r="3142" spans="1:6" s="572" customFormat="1" ht="14.25" customHeight="1">
      <c r="A3142" s="789"/>
      <c r="B3142" s="816"/>
      <c r="C3142" s="789"/>
      <c r="D3142" s="629"/>
      <c r="E3142" s="832"/>
      <c r="F3142" s="611">
        <f t="shared" si="21"/>
        <v>0</v>
      </c>
    </row>
    <row r="3143" spans="1:6" s="572" customFormat="1" ht="118.5" customHeight="1">
      <c r="A3143" s="821" t="s">
        <v>22</v>
      </c>
      <c r="B3143" s="824" t="s">
        <v>4352</v>
      </c>
      <c r="C3143" s="789" t="s">
        <v>136</v>
      </c>
      <c r="D3143" s="629">
        <v>17</v>
      </c>
      <c r="E3143" s="611"/>
      <c r="F3143" s="611">
        <f t="shared" si="21"/>
        <v>0</v>
      </c>
    </row>
    <row r="3144" spans="1:6" s="572" customFormat="1" ht="15" customHeight="1">
      <c r="A3144" s="789"/>
      <c r="B3144" s="816"/>
      <c r="C3144" s="789"/>
      <c r="D3144" s="629"/>
      <c r="E3144" s="832"/>
      <c r="F3144" s="611">
        <f t="shared" si="21"/>
        <v>0</v>
      </c>
    </row>
    <row r="3145" spans="1:6" s="572" customFormat="1" ht="127.5">
      <c r="A3145" s="821" t="s">
        <v>23</v>
      </c>
      <c r="B3145" s="574" t="s">
        <v>4351</v>
      </c>
      <c r="C3145" s="789" t="s">
        <v>136</v>
      </c>
      <c r="D3145" s="629">
        <v>3</v>
      </c>
      <c r="E3145" s="611"/>
      <c r="F3145" s="611">
        <f t="shared" si="21"/>
        <v>0</v>
      </c>
    </row>
    <row r="3146" spans="1:6" s="572" customFormat="1" ht="14.25" customHeight="1">
      <c r="A3146" s="821"/>
      <c r="B3146" s="830"/>
      <c r="C3146" s="789"/>
      <c r="D3146" s="629"/>
      <c r="E3146" s="611"/>
      <c r="F3146" s="611">
        <f t="shared" si="21"/>
        <v>0</v>
      </c>
    </row>
    <row r="3147" spans="1:6" s="572" customFormat="1" ht="27.75" customHeight="1">
      <c r="A3147" s="821" t="s">
        <v>24</v>
      </c>
      <c r="B3147" s="830" t="s">
        <v>4066</v>
      </c>
      <c r="C3147" s="789"/>
      <c r="D3147" s="629"/>
      <c r="E3147" s="611"/>
      <c r="F3147" s="611">
        <f t="shared" si="21"/>
        <v>0</v>
      </c>
    </row>
    <row r="3148" spans="1:6" s="572" customFormat="1" ht="69" customHeight="1">
      <c r="A3148" s="821"/>
      <c r="B3148" s="778" t="s">
        <v>4067</v>
      </c>
      <c r="C3148" s="789"/>
      <c r="D3148" s="629"/>
      <c r="E3148" s="611"/>
      <c r="F3148" s="611">
        <f t="shared" si="21"/>
        <v>0</v>
      </c>
    </row>
    <row r="3149" spans="1:6" s="572" customFormat="1" ht="28.5" customHeight="1">
      <c r="A3149" s="821"/>
      <c r="B3149" s="830" t="s">
        <v>4350</v>
      </c>
      <c r="C3149" s="789"/>
      <c r="D3149" s="629"/>
      <c r="E3149" s="611"/>
      <c r="F3149" s="611">
        <f t="shared" si="21"/>
        <v>0</v>
      </c>
    </row>
    <row r="3150" spans="1:6" s="572" customFormat="1" ht="15.75" customHeight="1">
      <c r="A3150" s="821"/>
      <c r="B3150" s="824" t="s">
        <v>4068</v>
      </c>
      <c r="C3150" s="789" t="s">
        <v>136</v>
      </c>
      <c r="D3150" s="629">
        <v>1</v>
      </c>
      <c r="E3150" s="611"/>
      <c r="F3150" s="611">
        <f t="shared" si="21"/>
        <v>0</v>
      </c>
    </row>
    <row r="3151" spans="1:6" s="572" customFormat="1" ht="15.75" customHeight="1">
      <c r="A3151" s="821"/>
      <c r="B3151" s="830"/>
      <c r="C3151" s="789"/>
      <c r="D3151" s="629"/>
      <c r="E3151" s="611"/>
      <c r="F3151" s="611">
        <f t="shared" si="21"/>
        <v>0</v>
      </c>
    </row>
    <row r="3152" spans="1:6" s="572" customFormat="1" ht="42" customHeight="1">
      <c r="A3152" s="821" t="s">
        <v>25</v>
      </c>
      <c r="B3152" s="824" t="s">
        <v>4069</v>
      </c>
      <c r="C3152" s="789" t="s">
        <v>245</v>
      </c>
      <c r="D3152" s="629">
        <v>1</v>
      </c>
      <c r="E3152" s="611"/>
      <c r="F3152" s="611">
        <f t="shared" si="21"/>
        <v>0</v>
      </c>
    </row>
    <row r="3153" spans="1:6" s="572" customFormat="1" ht="15.75" customHeight="1">
      <c r="A3153" s="821"/>
      <c r="B3153" s="824"/>
      <c r="C3153" s="789"/>
      <c r="D3153" s="629"/>
      <c r="E3153" s="611"/>
      <c r="F3153" s="611">
        <f t="shared" si="21"/>
        <v>0</v>
      </c>
    </row>
    <row r="3154" spans="1:6" s="572" customFormat="1" ht="40.5" customHeight="1">
      <c r="A3154" s="821" t="s">
        <v>26</v>
      </c>
      <c r="B3154" s="824" t="s">
        <v>4070</v>
      </c>
      <c r="C3154" s="789" t="s">
        <v>245</v>
      </c>
      <c r="D3154" s="629">
        <v>1</v>
      </c>
      <c r="E3154" s="611"/>
      <c r="F3154" s="611">
        <f t="shared" si="21"/>
        <v>0</v>
      </c>
    </row>
    <row r="3155" spans="1:6" s="572" customFormat="1" ht="18" customHeight="1">
      <c r="A3155" s="821"/>
      <c r="B3155" s="833"/>
      <c r="C3155" s="789"/>
      <c r="D3155" s="629"/>
      <c r="E3155" s="804"/>
      <c r="F3155" s="611">
        <f>D3155*E3155</f>
        <v>0</v>
      </c>
    </row>
    <row r="3156" spans="1:6" s="572" customFormat="1" ht="15.75" customHeight="1">
      <c r="A3156" s="834" t="s">
        <v>1597</v>
      </c>
      <c r="B3156" s="835" t="s">
        <v>1616</v>
      </c>
      <c r="C3156" s="836"/>
      <c r="D3156" s="1231"/>
      <c r="E3156" s="838"/>
      <c r="F3156" s="837">
        <f>SUM(F3077:F3155)</f>
        <v>0</v>
      </c>
    </row>
    <row r="3157" spans="1:6" s="572" customFormat="1" ht="15.75" customHeight="1">
      <c r="A3157" s="834"/>
      <c r="B3157" s="839"/>
      <c r="C3157" s="840"/>
      <c r="D3157" s="1232"/>
      <c r="E3157" s="842"/>
      <c r="F3157" s="841"/>
    </row>
    <row r="3158" spans="1:6" s="572" customFormat="1" ht="15.75" customHeight="1">
      <c r="A3158" s="107" t="s">
        <v>1617</v>
      </c>
      <c r="B3158" s="827" t="s">
        <v>4071</v>
      </c>
      <c r="C3158" s="789"/>
      <c r="D3158" s="629"/>
      <c r="E3158" s="829"/>
      <c r="F3158" s="804"/>
    </row>
    <row r="3159" spans="1:6" s="572" customFormat="1" ht="15.75" customHeight="1">
      <c r="A3159" s="821"/>
      <c r="B3159" s="833"/>
      <c r="C3159" s="789"/>
      <c r="D3159" s="629"/>
      <c r="E3159" s="829"/>
      <c r="F3159" s="804"/>
    </row>
    <row r="3160" spans="1:6" s="572" customFormat="1" ht="120" customHeight="1">
      <c r="A3160" s="821" t="s">
        <v>198</v>
      </c>
      <c r="B3160" s="824" t="s">
        <v>4072</v>
      </c>
      <c r="C3160" s="789"/>
      <c r="D3160" s="629"/>
      <c r="E3160" s="823"/>
      <c r="F3160" s="611"/>
    </row>
    <row r="3161" spans="1:6" s="572" customFormat="1" ht="15.75" customHeight="1">
      <c r="A3161" s="821"/>
      <c r="B3161" s="816" t="s">
        <v>1618</v>
      </c>
      <c r="C3161" s="789" t="s">
        <v>63</v>
      </c>
      <c r="D3161" s="629">
        <v>55</v>
      </c>
      <c r="E3161" s="611"/>
      <c r="F3161" s="611">
        <f>(D3161*E3161)</f>
        <v>0</v>
      </c>
    </row>
    <row r="3162" spans="1:6" s="572" customFormat="1" ht="15.75" customHeight="1">
      <c r="A3162" s="821"/>
      <c r="B3162" s="816" t="s">
        <v>1619</v>
      </c>
      <c r="C3162" s="789" t="s">
        <v>63</v>
      </c>
      <c r="D3162" s="629">
        <v>45</v>
      </c>
      <c r="E3162" s="611"/>
      <c r="F3162" s="611">
        <f t="shared" ref="F3162:F3172" si="23">(D3162*E3162)</f>
        <v>0</v>
      </c>
    </row>
    <row r="3163" spans="1:6" s="572" customFormat="1" ht="15.75" customHeight="1">
      <c r="A3163" s="821"/>
      <c r="B3163" s="816" t="s">
        <v>1620</v>
      </c>
      <c r="C3163" s="789" t="s">
        <v>63</v>
      </c>
      <c r="D3163" s="629">
        <v>95</v>
      </c>
      <c r="E3163" s="611"/>
      <c r="F3163" s="611">
        <f t="shared" si="23"/>
        <v>0</v>
      </c>
    </row>
    <row r="3164" spans="1:6" s="572" customFormat="1" ht="15.75" customHeight="1">
      <c r="A3164" s="821"/>
      <c r="B3164" s="816" t="s">
        <v>1621</v>
      </c>
      <c r="C3164" s="789" t="s">
        <v>63</v>
      </c>
      <c r="D3164" s="629">
        <v>235</v>
      </c>
      <c r="E3164" s="611"/>
      <c r="F3164" s="611">
        <f t="shared" si="23"/>
        <v>0</v>
      </c>
    </row>
    <row r="3165" spans="1:6" s="572" customFormat="1" ht="15.75" customHeight="1">
      <c r="A3165" s="821"/>
      <c r="B3165" s="816" t="s">
        <v>1622</v>
      </c>
      <c r="C3165" s="789" t="s">
        <v>63</v>
      </c>
      <c r="D3165" s="629">
        <v>55</v>
      </c>
      <c r="E3165" s="611"/>
      <c r="F3165" s="611">
        <f t="shared" si="23"/>
        <v>0</v>
      </c>
    </row>
    <row r="3166" spans="1:6" s="572" customFormat="1" ht="15.75" customHeight="1">
      <c r="A3166" s="821"/>
      <c r="B3166" s="824"/>
      <c r="C3166" s="789"/>
      <c r="D3166" s="629"/>
      <c r="E3166" s="611">
        <v>0</v>
      </c>
      <c r="F3166" s="611">
        <f t="shared" si="23"/>
        <v>0</v>
      </c>
    </row>
    <row r="3167" spans="1:6" s="572" customFormat="1" ht="76.5" customHeight="1">
      <c r="A3167" s="821" t="s">
        <v>200</v>
      </c>
      <c r="B3167" s="824" t="s">
        <v>4073</v>
      </c>
      <c r="C3167" s="789"/>
      <c r="D3167" s="629"/>
      <c r="E3167" s="611"/>
      <c r="F3167" s="611">
        <f t="shared" si="23"/>
        <v>0</v>
      </c>
    </row>
    <row r="3168" spans="1:6" s="572" customFormat="1" ht="51.75" customHeight="1">
      <c r="A3168" s="821"/>
      <c r="B3168" s="828" t="s">
        <v>4245</v>
      </c>
      <c r="C3168" s="789"/>
      <c r="D3168" s="629"/>
      <c r="E3168" s="611"/>
      <c r="F3168" s="611"/>
    </row>
    <row r="3169" spans="1:6" s="572" customFormat="1" ht="15.75" customHeight="1">
      <c r="A3169" s="821"/>
      <c r="B3169" s="816" t="s">
        <v>1620</v>
      </c>
      <c r="C3169" s="789" t="s">
        <v>63</v>
      </c>
      <c r="D3169" s="629">
        <v>45</v>
      </c>
      <c r="E3169" s="611"/>
      <c r="F3169" s="611">
        <f t="shared" ref="F3169:F3170" si="24">(D3169*E3169)</f>
        <v>0</v>
      </c>
    </row>
    <row r="3170" spans="1:6" s="572" customFormat="1" ht="15.75" customHeight="1">
      <c r="A3170" s="821"/>
      <c r="B3170" s="816" t="s">
        <v>1621</v>
      </c>
      <c r="C3170" s="789" t="s">
        <v>63</v>
      </c>
      <c r="D3170" s="629">
        <v>85</v>
      </c>
      <c r="E3170" s="611"/>
      <c r="F3170" s="611">
        <f t="shared" si="24"/>
        <v>0</v>
      </c>
    </row>
    <row r="3171" spans="1:6" s="572" customFormat="1" ht="15.75" customHeight="1">
      <c r="A3171" s="821"/>
      <c r="B3171" s="816" t="s">
        <v>1622</v>
      </c>
      <c r="C3171" s="789" t="s">
        <v>63</v>
      </c>
      <c r="D3171" s="629">
        <v>210</v>
      </c>
      <c r="E3171" s="611"/>
      <c r="F3171" s="611">
        <f t="shared" si="23"/>
        <v>0</v>
      </c>
    </row>
    <row r="3172" spans="1:6" s="572" customFormat="1" ht="15.75" customHeight="1">
      <c r="A3172" s="821"/>
      <c r="B3172" s="816" t="s">
        <v>4074</v>
      </c>
      <c r="C3172" s="789" t="s">
        <v>63</v>
      </c>
      <c r="D3172" s="629">
        <v>85</v>
      </c>
      <c r="E3172" s="611"/>
      <c r="F3172" s="611">
        <f t="shared" si="23"/>
        <v>0</v>
      </c>
    </row>
    <row r="3173" spans="1:6" s="572" customFormat="1" ht="15.75" customHeight="1">
      <c r="A3173" s="821"/>
      <c r="B3173" s="816"/>
      <c r="C3173" s="789"/>
      <c r="D3173" s="629"/>
      <c r="E3173" s="611"/>
      <c r="F3173" s="611"/>
    </row>
    <row r="3174" spans="1:6" s="572" customFormat="1" ht="142.5" customHeight="1">
      <c r="A3174" s="821" t="s">
        <v>203</v>
      </c>
      <c r="B3174" s="824" t="s">
        <v>4075</v>
      </c>
      <c r="C3174" s="789"/>
      <c r="D3174" s="629"/>
      <c r="E3174" s="611">
        <v>0</v>
      </c>
      <c r="F3174" s="611">
        <f t="shared" ref="F3174" si="25">D3174*E3174-0.1*(D3174*E3174)</f>
        <v>0</v>
      </c>
    </row>
    <row r="3175" spans="1:6" s="572" customFormat="1" ht="15.75" customHeight="1">
      <c r="A3175" s="821"/>
      <c r="B3175" s="816" t="s">
        <v>1621</v>
      </c>
      <c r="C3175" s="789" t="s">
        <v>63</v>
      </c>
      <c r="D3175" s="629">
        <v>200</v>
      </c>
      <c r="E3175" s="611"/>
      <c r="F3175" s="611">
        <f t="shared" ref="F3175:F3210" si="26">(D3175*E3175)</f>
        <v>0</v>
      </c>
    </row>
    <row r="3176" spans="1:6" s="572" customFormat="1" ht="15.75" customHeight="1">
      <c r="A3176" s="821"/>
      <c r="B3176" s="816" t="s">
        <v>4076</v>
      </c>
      <c r="C3176" s="789" t="s">
        <v>63</v>
      </c>
      <c r="D3176" s="629">
        <v>650</v>
      </c>
      <c r="E3176" s="611"/>
      <c r="F3176" s="611">
        <f t="shared" si="26"/>
        <v>0</v>
      </c>
    </row>
    <row r="3177" spans="1:6" s="572" customFormat="1" ht="15.75" customHeight="1">
      <c r="A3177" s="821"/>
      <c r="B3177" s="816" t="s">
        <v>4074</v>
      </c>
      <c r="C3177" s="789" t="s">
        <v>63</v>
      </c>
      <c r="D3177" s="629">
        <v>200</v>
      </c>
      <c r="E3177" s="611"/>
      <c r="F3177" s="611">
        <f t="shared" si="26"/>
        <v>0</v>
      </c>
    </row>
    <row r="3178" spans="1:6" s="572" customFormat="1" ht="15.75" customHeight="1">
      <c r="A3178" s="821"/>
      <c r="B3178" s="816" t="s">
        <v>1603</v>
      </c>
      <c r="C3178" s="789" t="s">
        <v>63</v>
      </c>
      <c r="D3178" s="629">
        <v>730</v>
      </c>
      <c r="E3178" s="611"/>
      <c r="F3178" s="611">
        <f t="shared" si="26"/>
        <v>0</v>
      </c>
    </row>
    <row r="3179" spans="1:6" s="572" customFormat="1" ht="15.75" customHeight="1">
      <c r="A3179" s="821"/>
      <c r="B3179" s="816" t="s">
        <v>1608</v>
      </c>
      <c r="C3179" s="789" t="s">
        <v>63</v>
      </c>
      <c r="D3179" s="629">
        <v>510</v>
      </c>
      <c r="E3179" s="611"/>
      <c r="F3179" s="611">
        <f t="shared" si="26"/>
        <v>0</v>
      </c>
    </row>
    <row r="3180" spans="1:6" s="572" customFormat="1" ht="15.75" customHeight="1">
      <c r="A3180" s="843"/>
      <c r="B3180" s="844"/>
      <c r="C3180" s="413"/>
      <c r="D3180" s="1171"/>
      <c r="E3180" s="83">
        <v>0</v>
      </c>
      <c r="F3180" s="83">
        <f t="shared" si="26"/>
        <v>0</v>
      </c>
    </row>
    <row r="3181" spans="1:6" s="572" customFormat="1" ht="40.5" customHeight="1">
      <c r="A3181" s="821" t="s">
        <v>205</v>
      </c>
      <c r="B3181" s="824" t="s">
        <v>4077</v>
      </c>
      <c r="C3181" s="789" t="s">
        <v>48</v>
      </c>
      <c r="D3181" s="629">
        <v>1</v>
      </c>
      <c r="E3181" s="611"/>
      <c r="F3181" s="611">
        <f t="shared" si="26"/>
        <v>0</v>
      </c>
    </row>
    <row r="3182" spans="1:6" s="572" customFormat="1" ht="15.75" customHeight="1">
      <c r="A3182" s="821"/>
      <c r="B3182" s="824"/>
      <c r="C3182" s="789"/>
      <c r="D3182" s="629"/>
      <c r="E3182" s="823"/>
      <c r="F3182" s="611">
        <f t="shared" si="26"/>
        <v>0</v>
      </c>
    </row>
    <row r="3183" spans="1:6" s="572" customFormat="1" ht="94.5" customHeight="1">
      <c r="A3183" s="821" t="s">
        <v>137</v>
      </c>
      <c r="B3183" s="828" t="s">
        <v>4078</v>
      </c>
      <c r="C3183" s="789"/>
      <c r="D3183" s="629"/>
      <c r="E3183" s="823"/>
      <c r="F3183" s="611">
        <f t="shared" si="26"/>
        <v>0</v>
      </c>
    </row>
    <row r="3184" spans="1:6" s="572" customFormat="1" ht="15.75" customHeight="1">
      <c r="A3184" s="821"/>
      <c r="B3184" s="816" t="s">
        <v>1620</v>
      </c>
      <c r="C3184" s="789" t="s">
        <v>136</v>
      </c>
      <c r="D3184" s="629">
        <v>10</v>
      </c>
      <c r="E3184" s="611"/>
      <c r="F3184" s="611">
        <f t="shared" si="26"/>
        <v>0</v>
      </c>
    </row>
    <row r="3185" spans="1:6" s="572" customFormat="1" ht="15.75" customHeight="1">
      <c r="A3185" s="821"/>
      <c r="B3185" s="816" t="s">
        <v>4079</v>
      </c>
      <c r="C3185" s="789" t="s">
        <v>136</v>
      </c>
      <c r="D3185" s="629">
        <v>20</v>
      </c>
      <c r="E3185" s="611"/>
      <c r="F3185" s="611">
        <f t="shared" si="26"/>
        <v>0</v>
      </c>
    </row>
    <row r="3186" spans="1:6" s="572" customFormat="1" ht="15.75" customHeight="1">
      <c r="A3186" s="821"/>
      <c r="B3186" s="816" t="s">
        <v>1602</v>
      </c>
      <c r="C3186" s="789" t="s">
        <v>136</v>
      </c>
      <c r="D3186" s="629">
        <v>15</v>
      </c>
      <c r="E3186" s="611"/>
      <c r="F3186" s="611">
        <f t="shared" si="26"/>
        <v>0</v>
      </c>
    </row>
    <row r="3187" spans="1:6" s="572" customFormat="1" ht="15.75" customHeight="1">
      <c r="A3187" s="821"/>
      <c r="B3187" s="816" t="s">
        <v>4080</v>
      </c>
      <c r="C3187" s="789" t="s">
        <v>136</v>
      </c>
      <c r="D3187" s="629">
        <v>10</v>
      </c>
      <c r="E3187" s="611"/>
      <c r="F3187" s="611">
        <f t="shared" si="26"/>
        <v>0</v>
      </c>
    </row>
    <row r="3188" spans="1:6" s="572" customFormat="1" ht="15.75" customHeight="1">
      <c r="A3188" s="821"/>
      <c r="B3188" s="824"/>
      <c r="C3188" s="789"/>
      <c r="D3188" s="629"/>
      <c r="E3188" s="611"/>
      <c r="F3188" s="611">
        <f t="shared" si="26"/>
        <v>0</v>
      </c>
    </row>
    <row r="3189" spans="1:6" s="572" customFormat="1" ht="99" customHeight="1">
      <c r="A3189" s="821" t="s">
        <v>144</v>
      </c>
      <c r="B3189" s="828" t="s">
        <v>4349</v>
      </c>
      <c r="C3189" s="789" t="s">
        <v>136</v>
      </c>
      <c r="D3189" s="629">
        <v>10</v>
      </c>
      <c r="E3189" s="611"/>
      <c r="F3189" s="611">
        <f t="shared" si="26"/>
        <v>0</v>
      </c>
    </row>
    <row r="3190" spans="1:6" s="572" customFormat="1" ht="15.75" customHeight="1">
      <c r="A3190" s="821"/>
      <c r="B3190" s="824"/>
      <c r="C3190" s="789"/>
      <c r="D3190" s="629"/>
      <c r="E3190" s="611"/>
      <c r="F3190" s="611">
        <f t="shared" si="26"/>
        <v>0</v>
      </c>
    </row>
    <row r="3191" spans="1:6" s="572" customFormat="1" ht="68.25" customHeight="1">
      <c r="A3191" s="821" t="s">
        <v>147</v>
      </c>
      <c r="B3191" s="824" t="s">
        <v>1623</v>
      </c>
      <c r="C3191" s="789"/>
      <c r="D3191" s="629"/>
      <c r="E3191" s="611"/>
      <c r="F3191" s="611">
        <f t="shared" si="26"/>
        <v>0</v>
      </c>
    </row>
    <row r="3192" spans="1:6" s="572" customFormat="1" ht="15.75" customHeight="1">
      <c r="A3192" s="821"/>
      <c r="B3192" s="816" t="s">
        <v>1622</v>
      </c>
      <c r="C3192" s="789" t="s">
        <v>136</v>
      </c>
      <c r="D3192" s="629">
        <v>5</v>
      </c>
      <c r="E3192" s="611"/>
      <c r="F3192" s="611">
        <f t="shared" si="26"/>
        <v>0</v>
      </c>
    </row>
    <row r="3193" spans="1:6" s="572" customFormat="1" ht="15.75" customHeight="1">
      <c r="A3193" s="821"/>
      <c r="B3193" s="816" t="s">
        <v>1624</v>
      </c>
      <c r="C3193" s="789" t="s">
        <v>136</v>
      </c>
      <c r="D3193" s="629">
        <v>5</v>
      </c>
      <c r="E3193" s="611"/>
      <c r="F3193" s="611">
        <f t="shared" si="26"/>
        <v>0</v>
      </c>
    </row>
    <row r="3194" spans="1:6" s="572" customFormat="1" ht="15.75" customHeight="1">
      <c r="A3194" s="843"/>
      <c r="B3194" s="844"/>
      <c r="C3194" s="413"/>
      <c r="D3194" s="1171"/>
      <c r="E3194" s="83"/>
      <c r="F3194" s="83">
        <f t="shared" si="26"/>
        <v>0</v>
      </c>
    </row>
    <row r="3195" spans="1:6" s="572" customFormat="1" ht="54.75" customHeight="1">
      <c r="A3195" s="821" t="s">
        <v>132</v>
      </c>
      <c r="B3195" s="828" t="s">
        <v>1625</v>
      </c>
      <c r="C3195" s="789"/>
      <c r="D3195" s="629"/>
      <c r="E3195" s="611"/>
      <c r="F3195" s="611">
        <f t="shared" si="26"/>
        <v>0</v>
      </c>
    </row>
    <row r="3196" spans="1:6" s="572" customFormat="1" ht="15.75" customHeight="1">
      <c r="A3196" s="821"/>
      <c r="B3196" s="816" t="s">
        <v>1622</v>
      </c>
      <c r="C3196" s="789" t="s">
        <v>136</v>
      </c>
      <c r="D3196" s="629">
        <v>5</v>
      </c>
      <c r="E3196" s="611"/>
      <c r="F3196" s="611">
        <f t="shared" si="26"/>
        <v>0</v>
      </c>
    </row>
    <row r="3197" spans="1:6" s="572" customFormat="1" ht="15.75" customHeight="1">
      <c r="A3197" s="821"/>
      <c r="B3197" s="816" t="s">
        <v>1624</v>
      </c>
      <c r="C3197" s="789" t="s">
        <v>136</v>
      </c>
      <c r="D3197" s="629">
        <v>5</v>
      </c>
      <c r="E3197" s="611"/>
      <c r="F3197" s="611">
        <f t="shared" si="26"/>
        <v>0</v>
      </c>
    </row>
    <row r="3198" spans="1:6" s="572" customFormat="1" ht="15.75" customHeight="1">
      <c r="A3198" s="821"/>
      <c r="B3198" s="824"/>
      <c r="C3198" s="789"/>
      <c r="D3198" s="629"/>
      <c r="E3198" s="611"/>
      <c r="F3198" s="611">
        <f t="shared" si="26"/>
        <v>0</v>
      </c>
    </row>
    <row r="3199" spans="1:6" s="572" customFormat="1" ht="42.75" customHeight="1">
      <c r="A3199" s="821" t="s">
        <v>46</v>
      </c>
      <c r="B3199" s="828" t="s">
        <v>1626</v>
      </c>
      <c r="C3199" s="789"/>
      <c r="D3199" s="629"/>
      <c r="E3199" s="611"/>
      <c r="F3199" s="611">
        <f t="shared" si="26"/>
        <v>0</v>
      </c>
    </row>
    <row r="3200" spans="1:6" s="572" customFormat="1" ht="15.75" customHeight="1">
      <c r="A3200" s="821"/>
      <c r="B3200" s="816" t="s">
        <v>1627</v>
      </c>
      <c r="C3200" s="789" t="s">
        <v>136</v>
      </c>
      <c r="D3200" s="629">
        <v>1</v>
      </c>
      <c r="E3200" s="611"/>
      <c r="F3200" s="611">
        <f t="shared" si="26"/>
        <v>0</v>
      </c>
    </row>
    <row r="3201" spans="1:6" s="572" customFormat="1" ht="15.75" customHeight="1">
      <c r="A3201" s="821"/>
      <c r="B3201" s="816" t="s">
        <v>1628</v>
      </c>
      <c r="C3201" s="789" t="s">
        <v>136</v>
      </c>
      <c r="D3201" s="629">
        <v>1</v>
      </c>
      <c r="E3201" s="611"/>
      <c r="F3201" s="611">
        <f t="shared" si="26"/>
        <v>0</v>
      </c>
    </row>
    <row r="3202" spans="1:6" s="572" customFormat="1" ht="15.75" customHeight="1">
      <c r="A3202" s="821"/>
      <c r="B3202" s="816" t="s">
        <v>1629</v>
      </c>
      <c r="C3202" s="789" t="s">
        <v>136</v>
      </c>
      <c r="D3202" s="629">
        <v>1</v>
      </c>
      <c r="E3202" s="611"/>
      <c r="F3202" s="611">
        <f t="shared" si="26"/>
        <v>0</v>
      </c>
    </row>
    <row r="3203" spans="1:6" s="572" customFormat="1" ht="15.75" customHeight="1">
      <c r="A3203" s="821"/>
      <c r="B3203" s="816" t="s">
        <v>1630</v>
      </c>
      <c r="C3203" s="789" t="s">
        <v>136</v>
      </c>
      <c r="D3203" s="629">
        <v>3</v>
      </c>
      <c r="E3203" s="611"/>
      <c r="F3203" s="611">
        <f t="shared" si="26"/>
        <v>0</v>
      </c>
    </row>
    <row r="3204" spans="1:6" s="572" customFormat="1" ht="15.75" customHeight="1">
      <c r="A3204" s="821"/>
      <c r="B3204" s="816" t="s">
        <v>1631</v>
      </c>
      <c r="C3204" s="789" t="s">
        <v>136</v>
      </c>
      <c r="D3204" s="629">
        <v>3</v>
      </c>
      <c r="E3204" s="611"/>
      <c r="F3204" s="611">
        <f t="shared" si="26"/>
        <v>0</v>
      </c>
    </row>
    <row r="3205" spans="1:6" s="572" customFormat="1" ht="15.75" customHeight="1">
      <c r="A3205" s="821"/>
      <c r="B3205" s="816" t="s">
        <v>1632</v>
      </c>
      <c r="C3205" s="789" t="s">
        <v>136</v>
      </c>
      <c r="D3205" s="629">
        <v>3</v>
      </c>
      <c r="E3205" s="611"/>
      <c r="F3205" s="611">
        <f t="shared" si="26"/>
        <v>0</v>
      </c>
    </row>
    <row r="3206" spans="1:6" s="572" customFormat="1" ht="15.75" customHeight="1">
      <c r="A3206" s="821"/>
      <c r="B3206" s="824"/>
      <c r="C3206" s="789"/>
      <c r="D3206" s="629"/>
      <c r="E3206" s="611"/>
      <c r="F3206" s="611">
        <f t="shared" si="26"/>
        <v>0</v>
      </c>
    </row>
    <row r="3207" spans="1:6" s="572" customFormat="1" ht="28.5" customHeight="1">
      <c r="A3207" s="821" t="s">
        <v>47</v>
      </c>
      <c r="B3207" s="828" t="s">
        <v>1633</v>
      </c>
      <c r="C3207" s="789" t="s">
        <v>136</v>
      </c>
      <c r="D3207" s="629">
        <v>80</v>
      </c>
      <c r="E3207" s="611"/>
      <c r="F3207" s="611">
        <f t="shared" si="26"/>
        <v>0</v>
      </c>
    </row>
    <row r="3208" spans="1:6" s="572" customFormat="1" ht="15.75" customHeight="1">
      <c r="A3208" s="821"/>
      <c r="B3208" s="824"/>
      <c r="C3208" s="789"/>
      <c r="D3208" s="629"/>
      <c r="E3208" s="611"/>
      <c r="F3208" s="611">
        <f t="shared" si="26"/>
        <v>0</v>
      </c>
    </row>
    <row r="3209" spans="1:6" s="572" customFormat="1" ht="79.5" customHeight="1">
      <c r="A3209" s="821" t="s">
        <v>17</v>
      </c>
      <c r="B3209" s="824" t="s">
        <v>1634</v>
      </c>
      <c r="C3209" s="789"/>
      <c r="D3209" s="629"/>
      <c r="E3209" s="611"/>
      <c r="F3209" s="611">
        <f t="shared" si="26"/>
        <v>0</v>
      </c>
    </row>
    <row r="3210" spans="1:6" s="572" customFormat="1" ht="15.75" customHeight="1">
      <c r="A3210" s="821"/>
      <c r="B3210" s="824" t="s">
        <v>1635</v>
      </c>
      <c r="C3210" s="789" t="s">
        <v>136</v>
      </c>
      <c r="D3210" s="629">
        <v>1</v>
      </c>
      <c r="E3210" s="611"/>
      <c r="F3210" s="611">
        <f t="shared" si="26"/>
        <v>0</v>
      </c>
    </row>
    <row r="3211" spans="1:6" s="572" customFormat="1" ht="15.75" customHeight="1">
      <c r="A3211" s="834"/>
      <c r="B3211" s="839"/>
      <c r="C3211" s="840"/>
      <c r="D3211" s="1232"/>
      <c r="E3211" s="842"/>
      <c r="F3211" s="841"/>
    </row>
    <row r="3212" spans="1:6" s="572" customFormat="1" ht="65.25" customHeight="1">
      <c r="A3212" s="821" t="s">
        <v>51</v>
      </c>
      <c r="B3212" s="828" t="s">
        <v>1636</v>
      </c>
      <c r="C3212" s="789" t="s">
        <v>245</v>
      </c>
      <c r="D3212" s="629">
        <v>1</v>
      </c>
      <c r="E3212" s="611"/>
      <c r="F3212" s="611">
        <f>D3212*E3212</f>
        <v>0</v>
      </c>
    </row>
    <row r="3213" spans="1:6" s="572" customFormat="1">
      <c r="A3213" s="821"/>
      <c r="B3213" s="814"/>
      <c r="C3213" s="789"/>
      <c r="D3213" s="629"/>
      <c r="E3213" s="611"/>
      <c r="F3213" s="611"/>
    </row>
    <row r="3214" spans="1:6" s="572" customFormat="1" ht="29.25" customHeight="1">
      <c r="A3214" s="821" t="s">
        <v>52</v>
      </c>
      <c r="B3214" s="828" t="s">
        <v>1637</v>
      </c>
      <c r="C3214" s="789"/>
      <c r="D3214" s="629"/>
      <c r="E3214" s="611"/>
      <c r="F3214" s="611"/>
    </row>
    <row r="3215" spans="1:6" s="572" customFormat="1">
      <c r="A3215" s="821"/>
      <c r="B3215" s="814" t="s">
        <v>1638</v>
      </c>
      <c r="C3215" s="789" t="s">
        <v>63</v>
      </c>
      <c r="D3215" s="629">
        <v>6</v>
      </c>
      <c r="E3215" s="611"/>
      <c r="F3215" s="611">
        <f>D3215*E3215</f>
        <v>0</v>
      </c>
    </row>
    <row r="3216" spans="1:6" s="572" customFormat="1" ht="15.75" customHeight="1">
      <c r="A3216" s="821"/>
      <c r="B3216" s="824"/>
      <c r="C3216" s="789"/>
      <c r="D3216" s="629"/>
      <c r="E3216" s="611"/>
      <c r="F3216" s="611">
        <f t="shared" ref="F3216:F3246" si="27">(D3216*E3216)</f>
        <v>0</v>
      </c>
    </row>
    <row r="3217" spans="1:6" s="572" customFormat="1" ht="54.75" customHeight="1">
      <c r="A3217" s="821" t="s">
        <v>53</v>
      </c>
      <c r="B3217" s="828" t="s">
        <v>1639</v>
      </c>
      <c r="C3217" s="789"/>
      <c r="D3217" s="629"/>
      <c r="E3217" s="611"/>
      <c r="F3217" s="611">
        <f t="shared" si="27"/>
        <v>0</v>
      </c>
    </row>
    <row r="3218" spans="1:6" s="572" customFormat="1" ht="15.75" customHeight="1">
      <c r="A3218" s="821"/>
      <c r="B3218" s="824" t="s">
        <v>1640</v>
      </c>
      <c r="C3218" s="789" t="s">
        <v>136</v>
      </c>
      <c r="D3218" s="629">
        <v>3</v>
      </c>
      <c r="E3218" s="611"/>
      <c r="F3218" s="611">
        <f t="shared" si="27"/>
        <v>0</v>
      </c>
    </row>
    <row r="3219" spans="1:6" s="572" customFormat="1" ht="15.75" customHeight="1">
      <c r="A3219" s="821"/>
      <c r="B3219" s="824"/>
      <c r="C3219" s="789"/>
      <c r="D3219" s="629"/>
      <c r="E3219" s="611"/>
      <c r="F3219" s="611">
        <f t="shared" si="27"/>
        <v>0</v>
      </c>
    </row>
    <row r="3220" spans="1:6" s="572" customFormat="1" ht="40.5" customHeight="1">
      <c r="A3220" s="821" t="s">
        <v>20</v>
      </c>
      <c r="B3220" s="582" t="s">
        <v>1641</v>
      </c>
      <c r="C3220" s="789"/>
      <c r="D3220" s="629"/>
      <c r="E3220" s="611"/>
      <c r="F3220" s="611">
        <f t="shared" si="27"/>
        <v>0</v>
      </c>
    </row>
    <row r="3221" spans="1:6" s="572" customFormat="1" ht="14.25" customHeight="1">
      <c r="A3221" s="821"/>
      <c r="B3221" s="824" t="s">
        <v>1642</v>
      </c>
      <c r="C3221" s="789" t="s">
        <v>136</v>
      </c>
      <c r="D3221" s="629">
        <v>10</v>
      </c>
      <c r="E3221" s="611"/>
      <c r="F3221" s="611">
        <f t="shared" si="27"/>
        <v>0</v>
      </c>
    </row>
    <row r="3222" spans="1:6" s="572" customFormat="1" ht="15.75" customHeight="1">
      <c r="A3222" s="821"/>
      <c r="B3222" s="824" t="s">
        <v>1643</v>
      </c>
      <c r="C3222" s="789" t="s">
        <v>136</v>
      </c>
      <c r="D3222" s="629">
        <v>2</v>
      </c>
      <c r="E3222" s="611"/>
      <c r="F3222" s="611">
        <f t="shared" si="27"/>
        <v>0</v>
      </c>
    </row>
    <row r="3223" spans="1:6" s="572" customFormat="1" ht="15.75" customHeight="1">
      <c r="A3223" s="821"/>
      <c r="B3223" s="824"/>
      <c r="C3223" s="789"/>
      <c r="D3223" s="629"/>
      <c r="E3223" s="611"/>
      <c r="F3223" s="611"/>
    </row>
    <row r="3224" spans="1:6" s="572" customFormat="1" ht="67.5" customHeight="1">
      <c r="A3224" s="821" t="s">
        <v>21</v>
      </c>
      <c r="B3224" s="824" t="s">
        <v>1644</v>
      </c>
      <c r="C3224" s="789" t="s">
        <v>136</v>
      </c>
      <c r="D3224" s="629">
        <v>1</v>
      </c>
      <c r="E3224" s="611"/>
      <c r="F3224" s="611">
        <f t="shared" si="27"/>
        <v>0</v>
      </c>
    </row>
    <row r="3225" spans="1:6" s="572" customFormat="1" ht="15.75" customHeight="1">
      <c r="A3225" s="843"/>
      <c r="B3225" s="844"/>
      <c r="C3225" s="413"/>
      <c r="D3225" s="1171"/>
      <c r="E3225" s="83"/>
      <c r="F3225" s="83"/>
    </row>
    <row r="3226" spans="1:6" s="572" customFormat="1" ht="144.75" customHeight="1">
      <c r="A3226" s="821" t="s">
        <v>22</v>
      </c>
      <c r="B3226" s="824" t="s">
        <v>1645</v>
      </c>
      <c r="C3226" s="789"/>
      <c r="D3226" s="629"/>
      <c r="E3226" s="611"/>
      <c r="F3226" s="611"/>
    </row>
    <row r="3227" spans="1:6" s="572" customFormat="1" ht="53.25" customHeight="1">
      <c r="A3227" s="821"/>
      <c r="B3227" s="824" t="s">
        <v>4348</v>
      </c>
      <c r="C3227" s="1282" t="s">
        <v>136</v>
      </c>
      <c r="D3227" s="716">
        <v>21</v>
      </c>
      <c r="E3227" s="611"/>
      <c r="F3227" s="611">
        <f>(D3227*E3227)</f>
        <v>0</v>
      </c>
    </row>
    <row r="3228" spans="1:6" s="572" customFormat="1" ht="27" customHeight="1">
      <c r="A3228" s="821"/>
      <c r="B3228" s="824" t="s">
        <v>4012</v>
      </c>
      <c r="C3228" s="1282" t="s">
        <v>136</v>
      </c>
      <c r="D3228" s="716">
        <v>6</v>
      </c>
      <c r="E3228" s="611"/>
      <c r="F3228" s="611">
        <f t="shared" ref="F3228:F3241" si="28">(D3228*E3228)</f>
        <v>0</v>
      </c>
    </row>
    <row r="3229" spans="1:6" s="572" customFormat="1" ht="54" customHeight="1">
      <c r="A3229" s="821"/>
      <c r="B3229" s="824" t="s">
        <v>4347</v>
      </c>
      <c r="C3229" s="1282"/>
      <c r="D3229" s="716"/>
      <c r="E3229" s="611"/>
      <c r="F3229" s="611">
        <f t="shared" si="28"/>
        <v>0</v>
      </c>
    </row>
    <row r="3230" spans="1:6" s="572" customFormat="1" ht="15.75" customHeight="1">
      <c r="A3230" s="821"/>
      <c r="B3230" s="847" t="s">
        <v>1646</v>
      </c>
      <c r="C3230" s="1282" t="s">
        <v>63</v>
      </c>
      <c r="D3230" s="716">
        <v>10</v>
      </c>
      <c r="E3230" s="611"/>
      <c r="F3230" s="611">
        <f t="shared" si="28"/>
        <v>0</v>
      </c>
    </row>
    <row r="3231" spans="1:6" s="572" customFormat="1" ht="15.75" customHeight="1">
      <c r="A3231" s="821"/>
      <c r="B3231" s="847" t="s">
        <v>1647</v>
      </c>
      <c r="C3231" s="1282" t="s">
        <v>63</v>
      </c>
      <c r="D3231" s="716">
        <v>60</v>
      </c>
      <c r="E3231" s="611"/>
      <c r="F3231" s="611">
        <f t="shared" si="28"/>
        <v>0</v>
      </c>
    </row>
    <row r="3232" spans="1:6" s="572" customFormat="1" ht="15.75" customHeight="1">
      <c r="A3232" s="821"/>
      <c r="B3232" s="847" t="s">
        <v>1648</v>
      </c>
      <c r="C3232" s="1282" t="s">
        <v>63</v>
      </c>
      <c r="D3232" s="716">
        <v>15</v>
      </c>
      <c r="E3232" s="611"/>
      <c r="F3232" s="611">
        <f t="shared" si="28"/>
        <v>0</v>
      </c>
    </row>
    <row r="3233" spans="1:6" s="572" customFormat="1" ht="15.75" customHeight="1">
      <c r="A3233" s="821"/>
      <c r="B3233" s="847" t="s">
        <v>1649</v>
      </c>
      <c r="C3233" s="1282" t="s">
        <v>63</v>
      </c>
      <c r="D3233" s="716">
        <v>70</v>
      </c>
      <c r="E3233" s="611"/>
      <c r="F3233" s="611">
        <f t="shared" si="28"/>
        <v>0</v>
      </c>
    </row>
    <row r="3234" spans="1:6" s="572" customFormat="1" ht="15.75" customHeight="1">
      <c r="A3234" s="821"/>
      <c r="B3234" s="847" t="s">
        <v>1650</v>
      </c>
      <c r="C3234" s="1282" t="s">
        <v>63</v>
      </c>
      <c r="D3234" s="716">
        <v>100</v>
      </c>
      <c r="E3234" s="611"/>
      <c r="F3234" s="611">
        <f t="shared" si="28"/>
        <v>0</v>
      </c>
    </row>
    <row r="3235" spans="1:6" s="572" customFormat="1" ht="15.75" customHeight="1">
      <c r="A3235" s="821"/>
      <c r="B3235" s="847" t="s">
        <v>1651</v>
      </c>
      <c r="C3235" s="1282" t="s">
        <v>63</v>
      </c>
      <c r="D3235" s="716">
        <v>10</v>
      </c>
      <c r="E3235" s="611"/>
      <c r="F3235" s="611">
        <f t="shared" si="28"/>
        <v>0</v>
      </c>
    </row>
    <row r="3236" spans="1:6" s="572" customFormat="1" ht="15.75" customHeight="1">
      <c r="A3236" s="821"/>
      <c r="B3236" s="847" t="s">
        <v>1652</v>
      </c>
      <c r="C3236" s="1282" t="s">
        <v>63</v>
      </c>
      <c r="D3236" s="716">
        <v>25</v>
      </c>
      <c r="E3236" s="611"/>
      <c r="F3236" s="611">
        <f t="shared" si="28"/>
        <v>0</v>
      </c>
    </row>
    <row r="3237" spans="1:6" s="572" customFormat="1" ht="15.75" customHeight="1">
      <c r="A3237" s="821"/>
      <c r="B3237" s="847" t="s">
        <v>1653</v>
      </c>
      <c r="C3237" s="1282" t="s">
        <v>63</v>
      </c>
      <c r="D3237" s="716">
        <v>5</v>
      </c>
      <c r="E3237" s="611"/>
      <c r="F3237" s="611">
        <f t="shared" si="28"/>
        <v>0</v>
      </c>
    </row>
    <row r="3238" spans="1:6" s="572" customFormat="1" ht="15.75" customHeight="1">
      <c r="A3238" s="821"/>
      <c r="B3238" s="847" t="s">
        <v>1654</v>
      </c>
      <c r="C3238" s="1282" t="s">
        <v>63</v>
      </c>
      <c r="D3238" s="716">
        <v>5</v>
      </c>
      <c r="E3238" s="611"/>
      <c r="F3238" s="611">
        <f t="shared" si="28"/>
        <v>0</v>
      </c>
    </row>
    <row r="3239" spans="1:6" s="572" customFormat="1" ht="64.5" customHeight="1">
      <c r="A3239" s="821"/>
      <c r="B3239" s="848" t="s">
        <v>4346</v>
      </c>
      <c r="C3239" s="1282" t="s">
        <v>63</v>
      </c>
      <c r="D3239" s="716">
        <v>40</v>
      </c>
      <c r="E3239" s="611"/>
      <c r="F3239" s="611">
        <f t="shared" si="28"/>
        <v>0</v>
      </c>
    </row>
    <row r="3240" spans="1:6" s="572" customFormat="1" ht="81" customHeight="1">
      <c r="A3240" s="821"/>
      <c r="B3240" s="848" t="s">
        <v>4345</v>
      </c>
      <c r="C3240" s="1282" t="s">
        <v>63</v>
      </c>
      <c r="D3240" s="716">
        <v>225</v>
      </c>
      <c r="E3240" s="611"/>
      <c r="F3240" s="611">
        <f t="shared" si="28"/>
        <v>0</v>
      </c>
    </row>
    <row r="3241" spans="1:6" s="572" customFormat="1" ht="54" customHeight="1">
      <c r="A3241" s="821"/>
      <c r="B3241" s="848" t="s">
        <v>4344</v>
      </c>
      <c r="C3241" s="1282" t="s">
        <v>208</v>
      </c>
      <c r="D3241" s="716">
        <v>90</v>
      </c>
      <c r="E3241" s="611"/>
      <c r="F3241" s="611">
        <f t="shared" si="28"/>
        <v>0</v>
      </c>
    </row>
    <row r="3242" spans="1:6" s="572" customFormat="1" ht="27.75" customHeight="1">
      <c r="A3242" s="821"/>
      <c r="B3242" s="1349"/>
      <c r="C3242" s="1282"/>
      <c r="D3242" s="716"/>
      <c r="E3242" s="688"/>
      <c r="F3242" s="688">
        <f>(D3242*E3242)</f>
        <v>0</v>
      </c>
    </row>
    <row r="3243" spans="1:6" s="572" customFormat="1" ht="15.75" customHeight="1">
      <c r="A3243" s="843"/>
      <c r="B3243" s="188"/>
      <c r="C3243" s="413"/>
      <c r="D3243" s="1171"/>
      <c r="E3243" s="83"/>
      <c r="F3243" s="83"/>
    </row>
    <row r="3244" spans="1:6" s="572" customFormat="1" ht="51" customHeight="1">
      <c r="A3244" s="821" t="s">
        <v>23</v>
      </c>
      <c r="B3244" s="828" t="s">
        <v>1655</v>
      </c>
      <c r="C3244" s="789" t="s">
        <v>136</v>
      </c>
      <c r="D3244" s="629">
        <v>1</v>
      </c>
      <c r="E3244" s="611"/>
      <c r="F3244" s="611">
        <f t="shared" si="27"/>
        <v>0</v>
      </c>
    </row>
    <row r="3245" spans="1:6" s="572" customFormat="1" ht="15.75" customHeight="1">
      <c r="A3245" s="821"/>
      <c r="B3245" s="824"/>
      <c r="C3245" s="789"/>
      <c r="D3245" s="629"/>
      <c r="E3245" s="611"/>
      <c r="F3245" s="611">
        <f t="shared" si="27"/>
        <v>0</v>
      </c>
    </row>
    <row r="3246" spans="1:6" s="572" customFormat="1" ht="78" customHeight="1">
      <c r="A3246" s="821" t="s">
        <v>24</v>
      </c>
      <c r="B3246" s="828" t="s">
        <v>4013</v>
      </c>
      <c r="C3246" s="789" t="s">
        <v>245</v>
      </c>
      <c r="D3246" s="629">
        <v>1</v>
      </c>
      <c r="E3246" s="611"/>
      <c r="F3246" s="611">
        <f t="shared" si="27"/>
        <v>0</v>
      </c>
    </row>
    <row r="3247" spans="1:6" s="572" customFormat="1" ht="15.75" customHeight="1">
      <c r="A3247" s="821"/>
      <c r="B3247" s="824"/>
      <c r="C3247" s="789"/>
      <c r="D3247" s="629"/>
      <c r="E3247" s="611"/>
      <c r="F3247" s="804">
        <f>D3247*E3247-0.1*(D3247*E3247)</f>
        <v>0</v>
      </c>
    </row>
    <row r="3248" spans="1:6" s="186" customFormat="1" ht="22.5" customHeight="1">
      <c r="A3248" s="834" t="s">
        <v>1617</v>
      </c>
      <c r="B3248" s="835" t="s">
        <v>1656</v>
      </c>
      <c r="C3248" s="836"/>
      <c r="D3248" s="1231"/>
      <c r="E3248" s="838"/>
      <c r="F3248" s="837">
        <f>SUM(F3160:F3247)</f>
        <v>0</v>
      </c>
    </row>
    <row r="3249" spans="1:6" s="572" customFormat="1" ht="14.25" customHeight="1">
      <c r="A3249" s="843"/>
      <c r="B3249" s="849"/>
      <c r="C3249" s="413"/>
      <c r="D3249" s="1171"/>
      <c r="E3249" s="850"/>
      <c r="F3249" s="850">
        <f>D3249*E3249</f>
        <v>0</v>
      </c>
    </row>
    <row r="3250" spans="1:6" s="572" customFormat="1" ht="14.25" customHeight="1">
      <c r="A3250" s="107" t="s">
        <v>1657</v>
      </c>
      <c r="B3250" s="851" t="s">
        <v>1658</v>
      </c>
      <c r="C3250" s="789"/>
      <c r="D3250" s="629"/>
      <c r="E3250" s="804"/>
      <c r="F3250" s="804"/>
    </row>
    <row r="3251" spans="1:6" s="572" customFormat="1" ht="14.25" customHeight="1">
      <c r="A3251" s="821"/>
      <c r="B3251" s="824"/>
      <c r="C3251" s="789"/>
      <c r="D3251" s="629"/>
      <c r="E3251" s="804"/>
      <c r="F3251" s="804"/>
    </row>
    <row r="3252" spans="1:6" s="572" customFormat="1" ht="27.75" customHeight="1">
      <c r="A3252" s="821"/>
      <c r="B3252" s="828" t="s">
        <v>1659</v>
      </c>
      <c r="C3252" s="789"/>
      <c r="D3252" s="629"/>
      <c r="E3252" s="611"/>
      <c r="F3252" s="611"/>
    </row>
    <row r="3253" spans="1:6" s="572" customFormat="1" ht="14.25" customHeight="1">
      <c r="A3253" s="821"/>
      <c r="B3253" s="828" t="s">
        <v>1396</v>
      </c>
      <c r="C3253" s="789"/>
      <c r="D3253" s="629"/>
      <c r="E3253" s="611"/>
      <c r="F3253" s="611"/>
    </row>
    <row r="3254" spans="1:6" s="572" customFormat="1" ht="111" customHeight="1">
      <c r="A3254" s="821" t="s">
        <v>198</v>
      </c>
      <c r="B3254" s="852" t="s">
        <v>3565</v>
      </c>
      <c r="C3254" s="789" t="s">
        <v>136</v>
      </c>
      <c r="D3254" s="629">
        <v>53</v>
      </c>
      <c r="E3254" s="611"/>
      <c r="F3254" s="611">
        <f>(D3254*E3254)</f>
        <v>0</v>
      </c>
    </row>
    <row r="3255" spans="1:6" s="572" customFormat="1">
      <c r="A3255" s="843"/>
      <c r="B3255" s="844"/>
      <c r="C3255" s="413"/>
      <c r="D3255" s="1171"/>
      <c r="E3255" s="83"/>
      <c r="F3255" s="83"/>
    </row>
    <row r="3256" spans="1:6" s="572" customFormat="1" ht="146.25" customHeight="1">
      <c r="A3256" s="821" t="s">
        <v>200</v>
      </c>
      <c r="B3256" s="828" t="s">
        <v>1660</v>
      </c>
      <c r="C3256" s="789" t="s">
        <v>136</v>
      </c>
      <c r="D3256" s="629">
        <v>90</v>
      </c>
      <c r="E3256" s="611"/>
      <c r="F3256" s="611">
        <f t="shared" ref="F3256:F3289" si="29">(D3256*E3256)</f>
        <v>0</v>
      </c>
    </row>
    <row r="3257" spans="1:6" s="572" customFormat="1" ht="12.75" customHeight="1">
      <c r="A3257" s="821"/>
      <c r="B3257" s="824"/>
      <c r="C3257" s="789"/>
      <c r="D3257" s="629"/>
      <c r="E3257" s="611"/>
      <c r="F3257" s="611">
        <f t="shared" si="29"/>
        <v>0</v>
      </c>
    </row>
    <row r="3258" spans="1:6" s="572" customFormat="1" ht="65.25" customHeight="1">
      <c r="A3258" s="821" t="s">
        <v>203</v>
      </c>
      <c r="B3258" s="824" t="s">
        <v>1661</v>
      </c>
      <c r="C3258" s="789" t="s">
        <v>136</v>
      </c>
      <c r="D3258" s="629">
        <v>90</v>
      </c>
      <c r="E3258" s="611"/>
      <c r="F3258" s="611">
        <f t="shared" si="29"/>
        <v>0</v>
      </c>
    </row>
    <row r="3259" spans="1:6" s="572" customFormat="1" ht="12.75" customHeight="1">
      <c r="A3259" s="821"/>
      <c r="B3259" s="824"/>
      <c r="C3259" s="789"/>
      <c r="D3259" s="629"/>
      <c r="E3259" s="611"/>
      <c r="F3259" s="611">
        <f t="shared" si="29"/>
        <v>0</v>
      </c>
    </row>
    <row r="3260" spans="1:6" s="572" customFormat="1" ht="38.25">
      <c r="A3260" s="821" t="s">
        <v>205</v>
      </c>
      <c r="B3260" s="828" t="s">
        <v>4014</v>
      </c>
      <c r="C3260" s="789" t="s">
        <v>136</v>
      </c>
      <c r="D3260" s="629">
        <v>90</v>
      </c>
      <c r="E3260" s="611"/>
      <c r="F3260" s="611">
        <f t="shared" si="29"/>
        <v>0</v>
      </c>
    </row>
    <row r="3261" spans="1:6" s="572" customFormat="1" ht="12" customHeight="1">
      <c r="A3261" s="821"/>
      <c r="B3261" s="824"/>
      <c r="C3261" s="789"/>
      <c r="D3261" s="629"/>
      <c r="E3261" s="611"/>
      <c r="F3261" s="611">
        <f t="shared" si="29"/>
        <v>0</v>
      </c>
    </row>
    <row r="3262" spans="1:6" s="572" customFormat="1" ht="45.75" customHeight="1">
      <c r="A3262" s="821" t="s">
        <v>137</v>
      </c>
      <c r="B3262" s="828" t="s">
        <v>4015</v>
      </c>
      <c r="C3262" s="789" t="s">
        <v>136</v>
      </c>
      <c r="D3262" s="629">
        <v>90</v>
      </c>
      <c r="E3262" s="611"/>
      <c r="F3262" s="611">
        <f t="shared" si="29"/>
        <v>0</v>
      </c>
    </row>
    <row r="3263" spans="1:6" s="572" customFormat="1">
      <c r="A3263" s="843"/>
      <c r="B3263" s="844"/>
      <c r="C3263" s="413"/>
      <c r="D3263" s="1171"/>
      <c r="E3263" s="83"/>
      <c r="F3263" s="83">
        <f t="shared" si="29"/>
        <v>0</v>
      </c>
    </row>
    <row r="3264" spans="1:6" s="572" customFormat="1" ht="42.75" customHeight="1">
      <c r="A3264" s="821" t="s">
        <v>144</v>
      </c>
      <c r="B3264" s="828" t="s">
        <v>4016</v>
      </c>
      <c r="C3264" s="789" t="s">
        <v>136</v>
      </c>
      <c r="D3264" s="629">
        <v>53</v>
      </c>
      <c r="E3264" s="846"/>
      <c r="F3264" s="611">
        <f t="shared" si="29"/>
        <v>0</v>
      </c>
    </row>
    <row r="3265" spans="1:6" s="572" customFormat="1" ht="15.75" customHeight="1">
      <c r="A3265" s="821"/>
      <c r="B3265" s="853"/>
      <c r="C3265" s="789"/>
      <c r="D3265" s="1233"/>
      <c r="E3265" s="611"/>
      <c r="F3265" s="611">
        <f t="shared" si="29"/>
        <v>0</v>
      </c>
    </row>
    <row r="3266" spans="1:6" s="572" customFormat="1" ht="38.25" customHeight="1">
      <c r="A3266" s="821" t="s">
        <v>147</v>
      </c>
      <c r="B3266" s="828" t="s">
        <v>1662</v>
      </c>
      <c r="C3266" s="789" t="s">
        <v>136</v>
      </c>
      <c r="D3266" s="1233">
        <v>90</v>
      </c>
      <c r="E3266" s="611"/>
      <c r="F3266" s="611">
        <f t="shared" si="29"/>
        <v>0</v>
      </c>
    </row>
    <row r="3267" spans="1:6" s="572" customFormat="1">
      <c r="A3267" s="821"/>
      <c r="B3267" s="830"/>
      <c r="C3267" s="789"/>
      <c r="D3267" s="629"/>
      <c r="E3267" s="611"/>
      <c r="F3267" s="611">
        <f t="shared" si="29"/>
        <v>0</v>
      </c>
    </row>
    <row r="3268" spans="1:6" s="572" customFormat="1" ht="116.25" customHeight="1">
      <c r="A3268" s="821" t="s">
        <v>132</v>
      </c>
      <c r="B3268" s="828" t="s">
        <v>1663</v>
      </c>
      <c r="C3268" s="789"/>
      <c r="D3268" s="629"/>
      <c r="E3268" s="611"/>
      <c r="F3268" s="611">
        <f t="shared" si="29"/>
        <v>0</v>
      </c>
    </row>
    <row r="3269" spans="1:6" s="572" customFormat="1">
      <c r="A3269" s="821"/>
      <c r="B3269" s="830" t="s">
        <v>1664</v>
      </c>
      <c r="C3269" s="789" t="s">
        <v>136</v>
      </c>
      <c r="D3269" s="629">
        <v>17</v>
      </c>
      <c r="E3269" s="611"/>
      <c r="F3269" s="611">
        <f t="shared" si="29"/>
        <v>0</v>
      </c>
    </row>
    <row r="3270" spans="1:6" s="572" customFormat="1">
      <c r="A3270" s="821"/>
      <c r="B3270" s="830"/>
      <c r="C3270" s="789"/>
      <c r="D3270" s="629"/>
      <c r="E3270" s="611"/>
      <c r="F3270" s="611">
        <f t="shared" si="29"/>
        <v>0</v>
      </c>
    </row>
    <row r="3271" spans="1:6" s="572" customFormat="1" ht="76.5">
      <c r="A3271" s="821" t="s">
        <v>46</v>
      </c>
      <c r="B3271" s="824" t="s">
        <v>1665</v>
      </c>
      <c r="C3271" s="789" t="s">
        <v>136</v>
      </c>
      <c r="D3271" s="629">
        <v>3</v>
      </c>
      <c r="E3271" s="611"/>
      <c r="F3271" s="611">
        <f t="shared" si="29"/>
        <v>0</v>
      </c>
    </row>
    <row r="3272" spans="1:6" s="572" customFormat="1">
      <c r="A3272" s="843"/>
      <c r="B3272" s="854"/>
      <c r="C3272" s="413"/>
      <c r="D3272" s="1171"/>
      <c r="E3272" s="83"/>
      <c r="F3272" s="83">
        <f t="shared" si="29"/>
        <v>0</v>
      </c>
    </row>
    <row r="3273" spans="1:6" s="572" customFormat="1" ht="64.5" customHeight="1">
      <c r="A3273" s="821" t="s">
        <v>47</v>
      </c>
      <c r="B3273" s="828" t="s">
        <v>1666</v>
      </c>
      <c r="C3273" s="789" t="s">
        <v>136</v>
      </c>
      <c r="D3273" s="629">
        <v>3</v>
      </c>
      <c r="E3273" s="611"/>
      <c r="F3273" s="611">
        <f t="shared" si="29"/>
        <v>0</v>
      </c>
    </row>
    <row r="3274" spans="1:6" s="572" customFormat="1" ht="15" customHeight="1">
      <c r="A3274" s="821"/>
      <c r="B3274" s="828"/>
      <c r="C3274" s="789"/>
      <c r="D3274" s="629"/>
      <c r="E3274" s="611"/>
      <c r="F3274" s="611"/>
    </row>
    <row r="3275" spans="1:6" s="572" customFormat="1" ht="58.5" customHeight="1">
      <c r="A3275" s="821" t="s">
        <v>17</v>
      </c>
      <c r="B3275" s="828" t="s">
        <v>1667</v>
      </c>
      <c r="C3275" s="789" t="s">
        <v>136</v>
      </c>
      <c r="D3275" s="629">
        <v>3</v>
      </c>
      <c r="E3275" s="611"/>
      <c r="F3275" s="611">
        <f>(D3275*E3275)</f>
        <v>0</v>
      </c>
    </row>
    <row r="3276" spans="1:6" s="572" customFormat="1">
      <c r="A3276" s="821"/>
      <c r="B3276" s="830"/>
      <c r="C3276" s="789"/>
      <c r="D3276" s="629"/>
      <c r="E3276" s="611"/>
      <c r="F3276" s="611">
        <f t="shared" si="29"/>
        <v>0</v>
      </c>
    </row>
    <row r="3277" spans="1:6" s="572" customFormat="1" ht="25.5">
      <c r="A3277" s="821" t="s">
        <v>51</v>
      </c>
      <c r="B3277" s="824" t="s">
        <v>1668</v>
      </c>
      <c r="C3277" s="789" t="s">
        <v>136</v>
      </c>
      <c r="D3277" s="629">
        <v>22</v>
      </c>
      <c r="E3277" s="611"/>
      <c r="F3277" s="611">
        <f t="shared" si="29"/>
        <v>0</v>
      </c>
    </row>
    <row r="3278" spans="1:6" s="572" customFormat="1">
      <c r="A3278" s="843"/>
      <c r="B3278" s="844"/>
      <c r="C3278" s="413"/>
      <c r="D3278" s="1171"/>
      <c r="E3278" s="83"/>
      <c r="F3278" s="83">
        <f t="shared" si="29"/>
        <v>0</v>
      </c>
    </row>
    <row r="3279" spans="1:6" s="572" customFormat="1">
      <c r="A3279" s="821" t="s">
        <v>52</v>
      </c>
      <c r="B3279" s="828" t="s">
        <v>1669</v>
      </c>
      <c r="C3279" s="789"/>
      <c r="D3279" s="629"/>
      <c r="E3279" s="611"/>
      <c r="F3279" s="611">
        <f t="shared" si="29"/>
        <v>0</v>
      </c>
    </row>
    <row r="3280" spans="1:6" s="572" customFormat="1" ht="110.25" customHeight="1">
      <c r="A3280" s="821"/>
      <c r="B3280" s="828" t="s">
        <v>4246</v>
      </c>
      <c r="C3280" s="789"/>
      <c r="D3280" s="629"/>
      <c r="E3280" s="611"/>
      <c r="F3280" s="611">
        <f t="shared" si="29"/>
        <v>0</v>
      </c>
    </row>
    <row r="3281" spans="1:6" s="572" customFormat="1" ht="27" customHeight="1">
      <c r="A3281" s="821"/>
      <c r="B3281" s="828" t="s">
        <v>1670</v>
      </c>
      <c r="C3281" s="789"/>
      <c r="D3281" s="629"/>
      <c r="E3281" s="611"/>
      <c r="F3281" s="611">
        <f t="shared" si="29"/>
        <v>0</v>
      </c>
    </row>
    <row r="3282" spans="1:6" s="572" customFormat="1" ht="38.25">
      <c r="A3282" s="821"/>
      <c r="B3282" s="828" t="s">
        <v>1671</v>
      </c>
      <c r="C3282" s="789"/>
      <c r="D3282" s="629"/>
      <c r="E3282" s="611"/>
      <c r="F3282" s="611">
        <f t="shared" si="29"/>
        <v>0</v>
      </c>
    </row>
    <row r="3283" spans="1:6" s="572" customFormat="1" ht="79.5" customHeight="1">
      <c r="A3283" s="821"/>
      <c r="B3283" s="824" t="s">
        <v>1672</v>
      </c>
      <c r="C3283" s="789"/>
      <c r="D3283" s="629"/>
      <c r="E3283" s="611"/>
      <c r="F3283" s="611">
        <f t="shared" si="29"/>
        <v>0</v>
      </c>
    </row>
    <row r="3284" spans="1:6" s="572" customFormat="1" ht="54.75" customHeight="1">
      <c r="A3284" s="821"/>
      <c r="B3284" s="828" t="s">
        <v>1673</v>
      </c>
      <c r="C3284" s="789"/>
      <c r="D3284" s="629"/>
      <c r="E3284" s="611"/>
      <c r="F3284" s="611">
        <f t="shared" si="29"/>
        <v>0</v>
      </c>
    </row>
    <row r="3285" spans="1:6" s="572" customFormat="1" ht="13.5" customHeight="1">
      <c r="A3285" s="821"/>
      <c r="B3285" s="828" t="s">
        <v>1674</v>
      </c>
      <c r="C3285" s="789"/>
      <c r="D3285" s="629"/>
      <c r="E3285" s="611"/>
      <c r="F3285" s="611">
        <f t="shared" si="29"/>
        <v>0</v>
      </c>
    </row>
    <row r="3286" spans="1:6" s="572" customFormat="1" ht="25.5">
      <c r="A3286" s="821"/>
      <c r="B3286" s="828" t="s">
        <v>1675</v>
      </c>
      <c r="C3286" s="789"/>
      <c r="D3286" s="629"/>
      <c r="E3286" s="611"/>
      <c r="F3286" s="611">
        <f t="shared" si="29"/>
        <v>0</v>
      </c>
    </row>
    <row r="3287" spans="1:6" s="572" customFormat="1">
      <c r="A3287" s="821"/>
      <c r="B3287" s="828" t="s">
        <v>1676</v>
      </c>
      <c r="C3287" s="789"/>
      <c r="D3287" s="629"/>
      <c r="E3287" s="611"/>
      <c r="F3287" s="611">
        <f t="shared" si="29"/>
        <v>0</v>
      </c>
    </row>
    <row r="3288" spans="1:6" s="572" customFormat="1" ht="25.5">
      <c r="A3288" s="821"/>
      <c r="B3288" s="828" t="s">
        <v>1677</v>
      </c>
      <c r="C3288" s="789"/>
      <c r="D3288" s="629"/>
      <c r="E3288" s="611"/>
      <c r="F3288" s="611">
        <f t="shared" si="29"/>
        <v>0</v>
      </c>
    </row>
    <row r="3289" spans="1:6" s="572" customFormat="1" ht="25.5">
      <c r="A3289" s="821"/>
      <c r="B3289" s="828" t="s">
        <v>1678</v>
      </c>
      <c r="C3289" s="789" t="s">
        <v>245</v>
      </c>
      <c r="D3289" s="629">
        <v>2</v>
      </c>
      <c r="E3289" s="611"/>
      <c r="F3289" s="611">
        <f t="shared" si="29"/>
        <v>0</v>
      </c>
    </row>
    <row r="3290" spans="1:6" s="572" customFormat="1" ht="12.75" customHeight="1">
      <c r="A3290" s="821"/>
      <c r="B3290" s="824"/>
      <c r="C3290" s="789"/>
      <c r="D3290" s="629"/>
      <c r="E3290" s="611"/>
      <c r="F3290" s="611">
        <f>D3290*E3290</f>
        <v>0</v>
      </c>
    </row>
    <row r="3291" spans="1:6" s="186" customFormat="1" ht="22.5" customHeight="1">
      <c r="A3291" s="834" t="s">
        <v>1657</v>
      </c>
      <c r="B3291" s="835" t="s">
        <v>1679</v>
      </c>
      <c r="C3291" s="836"/>
      <c r="D3291" s="1231"/>
      <c r="E3291" s="838"/>
      <c r="F3291" s="837">
        <f>SUM(F3253:F3290)</f>
        <v>0</v>
      </c>
    </row>
    <row r="3292" spans="1:6" s="572" customFormat="1" ht="14.25" customHeight="1">
      <c r="A3292" s="843"/>
      <c r="B3292" s="855"/>
      <c r="C3292" s="413"/>
      <c r="D3292" s="1171"/>
      <c r="E3292" s="850"/>
      <c r="F3292" s="850">
        <f>D3292*E3292</f>
        <v>0</v>
      </c>
    </row>
    <row r="3293" spans="1:6" s="186" customFormat="1" ht="15">
      <c r="A3293" s="107" t="s">
        <v>1680</v>
      </c>
      <c r="B3293" s="827" t="s">
        <v>50</v>
      </c>
      <c r="C3293" s="415"/>
      <c r="D3293" s="169"/>
      <c r="E3293" s="856"/>
      <c r="F3293" s="856"/>
    </row>
    <row r="3294" spans="1:6" s="186" customFormat="1" ht="12" customHeight="1">
      <c r="A3294" s="107"/>
      <c r="B3294" s="827"/>
      <c r="C3294" s="415"/>
      <c r="D3294" s="169"/>
      <c r="E3294" s="13"/>
      <c r="F3294" s="611">
        <f>D3294*E3294</f>
        <v>0</v>
      </c>
    </row>
    <row r="3295" spans="1:6" s="187" customFormat="1" ht="65.25" customHeight="1">
      <c r="A3295" s="821" t="s">
        <v>198</v>
      </c>
      <c r="B3295" s="828" t="s">
        <v>1681</v>
      </c>
      <c r="C3295" s="789"/>
      <c r="D3295" s="629"/>
      <c r="E3295" s="611"/>
      <c r="F3295" s="611">
        <f>D3295*E3295</f>
        <v>0</v>
      </c>
    </row>
    <row r="3296" spans="1:6" s="187" customFormat="1" ht="14.25">
      <c r="A3296" s="821"/>
      <c r="B3296" s="816" t="s">
        <v>4216</v>
      </c>
      <c r="C3296" s="789" t="s">
        <v>259</v>
      </c>
      <c r="D3296" s="629">
        <v>720</v>
      </c>
      <c r="E3296" s="611"/>
      <c r="F3296" s="611">
        <f t="shared" ref="F3296:F3325" si="30">(D3296*E3296)</f>
        <v>0</v>
      </c>
    </row>
    <row r="3297" spans="1:6" s="187" customFormat="1">
      <c r="A3297" s="821"/>
      <c r="B3297" s="828"/>
      <c r="C3297" s="789"/>
      <c r="D3297" s="629"/>
      <c r="E3297" s="611"/>
      <c r="F3297" s="611">
        <f t="shared" si="30"/>
        <v>0</v>
      </c>
    </row>
    <row r="3298" spans="1:6" s="187" customFormat="1" ht="25.5">
      <c r="A3298" s="821" t="s">
        <v>200</v>
      </c>
      <c r="B3298" s="828" t="s">
        <v>1682</v>
      </c>
      <c r="C3298" s="789" t="s">
        <v>259</v>
      </c>
      <c r="D3298" s="629">
        <v>60</v>
      </c>
      <c r="E3298" s="611"/>
      <c r="F3298" s="611">
        <f t="shared" si="30"/>
        <v>0</v>
      </c>
    </row>
    <row r="3299" spans="1:6" s="187" customFormat="1">
      <c r="A3299" s="843"/>
      <c r="B3299" s="189"/>
      <c r="C3299" s="413"/>
      <c r="D3299" s="1171"/>
      <c r="E3299" s="83"/>
      <c r="F3299" s="83">
        <f t="shared" si="30"/>
        <v>0</v>
      </c>
    </row>
    <row r="3300" spans="1:6" s="187" customFormat="1" ht="153" customHeight="1">
      <c r="A3300" s="821" t="s">
        <v>203</v>
      </c>
      <c r="B3300" s="828" t="s">
        <v>4247</v>
      </c>
      <c r="C3300" s="789"/>
      <c r="D3300" s="629"/>
      <c r="E3300" s="611"/>
      <c r="F3300" s="611">
        <f t="shared" si="30"/>
        <v>0</v>
      </c>
    </row>
    <row r="3301" spans="1:6" s="187" customFormat="1">
      <c r="A3301" s="821"/>
      <c r="B3301" s="853" t="s">
        <v>1683</v>
      </c>
      <c r="C3301" s="789" t="s">
        <v>136</v>
      </c>
      <c r="D3301" s="629">
        <v>22</v>
      </c>
      <c r="E3301" s="611"/>
      <c r="F3301" s="611">
        <f t="shared" si="30"/>
        <v>0</v>
      </c>
    </row>
    <row r="3302" spans="1:6" s="187" customFormat="1">
      <c r="A3302" s="821"/>
      <c r="B3302" s="853" t="s">
        <v>1684</v>
      </c>
      <c r="C3302" s="789" t="s">
        <v>136</v>
      </c>
      <c r="D3302" s="629">
        <v>1</v>
      </c>
      <c r="E3302" s="611"/>
      <c r="F3302" s="611">
        <f t="shared" si="30"/>
        <v>0</v>
      </c>
    </row>
    <row r="3303" spans="1:6" s="187" customFormat="1">
      <c r="A3303" s="843"/>
      <c r="B3303" s="857"/>
      <c r="C3303" s="413"/>
      <c r="D3303" s="1171"/>
      <c r="E3303" s="83"/>
      <c r="F3303" s="83">
        <f t="shared" si="30"/>
        <v>0</v>
      </c>
    </row>
    <row r="3304" spans="1:6" s="572" customFormat="1" ht="90" customHeight="1">
      <c r="A3304" s="821" t="s">
        <v>205</v>
      </c>
      <c r="B3304" s="814" t="s">
        <v>1685</v>
      </c>
      <c r="C3304" s="1234"/>
      <c r="D3304" s="629"/>
      <c r="E3304" s="804"/>
      <c r="F3304" s="611">
        <f t="shared" si="30"/>
        <v>0</v>
      </c>
    </row>
    <row r="3305" spans="1:6" s="572" customFormat="1">
      <c r="A3305" s="821"/>
      <c r="B3305" s="816" t="s">
        <v>1622</v>
      </c>
      <c r="C3305" s="789" t="s">
        <v>136</v>
      </c>
      <c r="D3305" s="629">
        <v>10</v>
      </c>
      <c r="E3305" s="804"/>
      <c r="F3305" s="611">
        <f t="shared" si="30"/>
        <v>0</v>
      </c>
    </row>
    <row r="3306" spans="1:6" s="572" customFormat="1">
      <c r="A3306" s="821"/>
      <c r="B3306" s="816" t="s">
        <v>1621</v>
      </c>
      <c r="C3306" s="789" t="s">
        <v>136</v>
      </c>
      <c r="D3306" s="629">
        <v>24</v>
      </c>
      <c r="E3306" s="804"/>
      <c r="F3306" s="611">
        <f t="shared" si="30"/>
        <v>0</v>
      </c>
    </row>
    <row r="3307" spans="1:6" s="572" customFormat="1">
      <c r="A3307" s="821"/>
      <c r="B3307" s="816" t="s">
        <v>1620</v>
      </c>
      <c r="C3307" s="789" t="s">
        <v>136</v>
      </c>
      <c r="D3307" s="629">
        <v>24</v>
      </c>
      <c r="E3307" s="804"/>
      <c r="F3307" s="611">
        <f t="shared" si="30"/>
        <v>0</v>
      </c>
    </row>
    <row r="3308" spans="1:6" s="572" customFormat="1">
      <c r="A3308" s="821"/>
      <c r="B3308" s="816" t="s">
        <v>1619</v>
      </c>
      <c r="C3308" s="789" t="s">
        <v>136</v>
      </c>
      <c r="D3308" s="629">
        <v>4</v>
      </c>
      <c r="E3308" s="804"/>
      <c r="F3308" s="611">
        <f t="shared" si="30"/>
        <v>0</v>
      </c>
    </row>
    <row r="3309" spans="1:6" s="572" customFormat="1">
      <c r="A3309" s="821"/>
      <c r="B3309" s="816" t="s">
        <v>1618</v>
      </c>
      <c r="C3309" s="789" t="s">
        <v>136</v>
      </c>
      <c r="D3309" s="629">
        <v>4</v>
      </c>
      <c r="E3309" s="804"/>
      <c r="F3309" s="611">
        <f t="shared" si="30"/>
        <v>0</v>
      </c>
    </row>
    <row r="3310" spans="1:6" s="187" customFormat="1">
      <c r="A3310" s="821"/>
      <c r="B3310" s="828"/>
      <c r="C3310" s="789"/>
      <c r="D3310" s="629"/>
      <c r="E3310" s="611"/>
      <c r="F3310" s="611">
        <f t="shared" si="30"/>
        <v>0</v>
      </c>
    </row>
    <row r="3311" spans="1:6" s="187" customFormat="1" ht="91.5" customHeight="1">
      <c r="A3311" s="821" t="s">
        <v>137</v>
      </c>
      <c r="B3311" s="828" t="s">
        <v>1686</v>
      </c>
      <c r="C3311" s="789" t="s">
        <v>245</v>
      </c>
      <c r="D3311" s="629">
        <v>1</v>
      </c>
      <c r="E3311" s="611"/>
      <c r="F3311" s="611">
        <f t="shared" si="30"/>
        <v>0</v>
      </c>
    </row>
    <row r="3312" spans="1:6" s="187" customFormat="1">
      <c r="A3312" s="843"/>
      <c r="B3312" s="189"/>
      <c r="C3312" s="845"/>
      <c r="D3312" s="83"/>
      <c r="E3312" s="83"/>
      <c r="F3312" s="83">
        <f t="shared" si="30"/>
        <v>0</v>
      </c>
    </row>
    <row r="3313" spans="1:6" s="187" customFormat="1">
      <c r="A3313" s="843"/>
      <c r="B3313" s="189"/>
      <c r="C3313" s="845"/>
      <c r="D3313" s="83"/>
      <c r="E3313" s="83"/>
      <c r="F3313" s="83">
        <f t="shared" si="30"/>
        <v>0</v>
      </c>
    </row>
    <row r="3314" spans="1:6" s="2" customFormat="1" ht="142.5" customHeight="1">
      <c r="A3314" s="821" t="s">
        <v>144</v>
      </c>
      <c r="B3314" s="828" t="s">
        <v>4217</v>
      </c>
      <c r="C3314" s="610"/>
      <c r="D3314" s="611"/>
      <c r="E3314" s="804"/>
      <c r="F3314" s="611">
        <f t="shared" si="30"/>
        <v>0</v>
      </c>
    </row>
    <row r="3315" spans="1:6" s="2" customFormat="1" ht="103.5" customHeight="1">
      <c r="A3315" s="821"/>
      <c r="B3315" s="814" t="s">
        <v>1687</v>
      </c>
      <c r="C3315" s="789"/>
      <c r="D3315" s="629"/>
      <c r="E3315" s="804"/>
      <c r="F3315" s="611">
        <f t="shared" si="30"/>
        <v>0</v>
      </c>
    </row>
    <row r="3316" spans="1:6" s="2" customFormat="1" ht="51" customHeight="1">
      <c r="A3316" s="821"/>
      <c r="B3316" s="814" t="s">
        <v>1688</v>
      </c>
      <c r="C3316" s="789" t="s">
        <v>136</v>
      </c>
      <c r="D3316" s="629">
        <v>1</v>
      </c>
      <c r="E3316" s="611"/>
      <c r="F3316" s="611">
        <f t="shared" si="30"/>
        <v>0</v>
      </c>
    </row>
    <row r="3317" spans="1:6" s="572" customFormat="1">
      <c r="A3317" s="843"/>
      <c r="B3317" s="189"/>
      <c r="C3317" s="413"/>
      <c r="D3317" s="1171"/>
      <c r="E3317" s="83"/>
      <c r="F3317" s="83"/>
    </row>
    <row r="3318" spans="1:6" s="572" customFormat="1" ht="183" customHeight="1">
      <c r="A3318" s="821" t="s">
        <v>147</v>
      </c>
      <c r="B3318" s="824" t="s">
        <v>1689</v>
      </c>
      <c r="C3318" s="789"/>
      <c r="D3318" s="629"/>
      <c r="E3318" s="804"/>
      <c r="F3318" s="804"/>
    </row>
    <row r="3319" spans="1:6" s="572" customFormat="1">
      <c r="A3319" s="821"/>
      <c r="B3319" s="828" t="s">
        <v>1690</v>
      </c>
      <c r="C3319" s="789" t="s">
        <v>136</v>
      </c>
      <c r="D3319" s="629">
        <v>1</v>
      </c>
      <c r="E3319" s="611"/>
      <c r="F3319" s="611">
        <f>D3319*E3319</f>
        <v>0</v>
      </c>
    </row>
    <row r="3320" spans="1:6" s="572" customFormat="1">
      <c r="A3320" s="821"/>
      <c r="B3320" s="828"/>
      <c r="C3320" s="789"/>
      <c r="D3320" s="629"/>
      <c r="E3320" s="804"/>
      <c r="F3320" s="804"/>
    </row>
    <row r="3321" spans="1:6" s="187" customFormat="1" ht="39.75" customHeight="1">
      <c r="A3321" s="821" t="s">
        <v>132</v>
      </c>
      <c r="B3321" s="828" t="s">
        <v>1691</v>
      </c>
      <c r="C3321" s="789" t="s">
        <v>136</v>
      </c>
      <c r="D3321" s="629">
        <v>4</v>
      </c>
      <c r="E3321" s="611"/>
      <c r="F3321" s="611">
        <f t="shared" si="30"/>
        <v>0</v>
      </c>
    </row>
    <row r="3322" spans="1:6" s="187" customFormat="1">
      <c r="A3322" s="821"/>
      <c r="B3322" s="828"/>
      <c r="C3322" s="789"/>
      <c r="D3322" s="629"/>
      <c r="E3322" s="611"/>
      <c r="F3322" s="611">
        <f t="shared" si="30"/>
        <v>0</v>
      </c>
    </row>
    <row r="3323" spans="1:6" s="187" customFormat="1" ht="66.75" customHeight="1">
      <c r="A3323" s="821" t="s">
        <v>46</v>
      </c>
      <c r="B3323" s="828" t="s">
        <v>1692</v>
      </c>
      <c r="C3323" s="789" t="s">
        <v>259</v>
      </c>
      <c r="D3323" s="629">
        <v>600</v>
      </c>
      <c r="E3323" s="611"/>
      <c r="F3323" s="611">
        <f t="shared" si="30"/>
        <v>0</v>
      </c>
    </row>
    <row r="3324" spans="1:6" s="187" customFormat="1">
      <c r="A3324" s="821"/>
      <c r="B3324" s="828"/>
      <c r="C3324" s="789"/>
      <c r="D3324" s="629"/>
      <c r="E3324" s="611"/>
      <c r="F3324" s="611">
        <f t="shared" si="30"/>
        <v>0</v>
      </c>
    </row>
    <row r="3325" spans="1:6" s="187" customFormat="1" ht="81" customHeight="1">
      <c r="A3325" s="821" t="s">
        <v>46</v>
      </c>
      <c r="B3325" s="828" t="s">
        <v>4017</v>
      </c>
      <c r="C3325" s="789" t="s">
        <v>259</v>
      </c>
      <c r="D3325" s="629">
        <v>720</v>
      </c>
      <c r="E3325" s="611"/>
      <c r="F3325" s="611">
        <f t="shared" si="30"/>
        <v>0</v>
      </c>
    </row>
    <row r="3326" spans="1:6" s="187" customFormat="1" ht="15" customHeight="1">
      <c r="A3326" s="821"/>
      <c r="B3326" s="828"/>
      <c r="C3326" s="789"/>
      <c r="D3326" s="629"/>
      <c r="E3326" s="611"/>
      <c r="F3326" s="611"/>
    </row>
    <row r="3327" spans="1:6" s="187" customFormat="1" ht="66.75" customHeight="1">
      <c r="A3327" s="821" t="s">
        <v>47</v>
      </c>
      <c r="B3327" s="828" t="s">
        <v>4018</v>
      </c>
      <c r="C3327" s="789" t="s">
        <v>259</v>
      </c>
      <c r="D3327" s="629">
        <v>30</v>
      </c>
      <c r="E3327" s="611"/>
      <c r="F3327" s="611">
        <f>(D3327*E3327)</f>
        <v>0</v>
      </c>
    </row>
    <row r="3328" spans="1:6" s="187" customFormat="1" ht="15" customHeight="1">
      <c r="A3328" s="821"/>
      <c r="B3328" s="828"/>
      <c r="C3328" s="811"/>
      <c r="D3328" s="611"/>
      <c r="E3328" s="611"/>
      <c r="F3328" s="611"/>
    </row>
    <row r="3329" spans="1:6" s="186" customFormat="1" ht="22.5" customHeight="1">
      <c r="A3329" s="834" t="s">
        <v>1680</v>
      </c>
      <c r="B3329" s="835" t="s">
        <v>1693</v>
      </c>
      <c r="C3329" s="836"/>
      <c r="D3329" s="837"/>
      <c r="E3329" s="838"/>
      <c r="F3329" s="837">
        <f>SUM(F3295:F3327)</f>
        <v>0</v>
      </c>
    </row>
    <row r="3330" spans="1:6" s="2" customFormat="1">
      <c r="A3330" s="821"/>
      <c r="B3330" s="833"/>
      <c r="C3330" s="789"/>
      <c r="D3330" s="611"/>
      <c r="E3330" s="804"/>
      <c r="F3330" s="804"/>
    </row>
    <row r="3331" spans="1:6" s="2" customFormat="1" ht="15.75">
      <c r="A3331" s="821"/>
      <c r="B3331" s="1342" t="s">
        <v>15</v>
      </c>
      <c r="C3331" s="1342"/>
      <c r="D3331" s="1342"/>
      <c r="E3331" s="1342"/>
      <c r="F3331" s="1342"/>
    </row>
    <row r="3332" spans="1:6">
      <c r="A3332" s="821"/>
      <c r="B3332" s="833"/>
      <c r="C3332" s="789"/>
      <c r="E3332" s="804"/>
      <c r="F3332" s="804"/>
    </row>
    <row r="3333" spans="1:6">
      <c r="A3333" s="821"/>
      <c r="B3333" s="833"/>
      <c r="C3333" s="789"/>
      <c r="E3333" s="804"/>
      <c r="F3333" s="804"/>
    </row>
    <row r="3334" spans="1:6">
      <c r="A3334" s="858" t="s">
        <v>1597</v>
      </c>
      <c r="B3334" s="859" t="s">
        <v>1616</v>
      </c>
      <c r="C3334" s="860"/>
      <c r="D3334" s="861"/>
      <c r="E3334" s="862"/>
      <c r="F3334" s="861">
        <f>SUM(F3077:F3155)</f>
        <v>0</v>
      </c>
    </row>
    <row r="3335" spans="1:6">
      <c r="A3335" s="821"/>
      <c r="B3335" s="833"/>
      <c r="C3335" s="789"/>
      <c r="E3335" s="804"/>
      <c r="F3335" s="804"/>
    </row>
    <row r="3336" spans="1:6">
      <c r="A3336" s="821"/>
      <c r="B3336" s="833"/>
      <c r="C3336" s="789"/>
      <c r="E3336" s="829"/>
      <c r="F3336" s="804"/>
    </row>
    <row r="3337" spans="1:6">
      <c r="A3337" s="858" t="s">
        <v>1617</v>
      </c>
      <c r="B3337" s="859" t="s">
        <v>1656</v>
      </c>
      <c r="C3337" s="860"/>
      <c r="D3337" s="861"/>
      <c r="E3337" s="862"/>
      <c r="F3337" s="861">
        <f>SUM(F3160:F3247)</f>
        <v>0</v>
      </c>
    </row>
    <row r="3338" spans="1:6">
      <c r="A3338" s="821"/>
      <c r="B3338" s="833"/>
      <c r="C3338" s="789"/>
      <c r="E3338" s="804"/>
      <c r="F3338" s="804"/>
    </row>
    <row r="3339" spans="1:6">
      <c r="A3339" s="821"/>
      <c r="B3339" s="833"/>
      <c r="C3339" s="789"/>
      <c r="E3339" s="804"/>
      <c r="F3339" s="804"/>
    </row>
    <row r="3340" spans="1:6">
      <c r="A3340" s="858" t="s">
        <v>1657</v>
      </c>
      <c r="B3340" s="859" t="s">
        <v>1679</v>
      </c>
      <c r="C3340" s="860"/>
      <c r="D3340" s="861"/>
      <c r="E3340" s="862"/>
      <c r="F3340" s="861">
        <f>SUM(F3253:F3290)</f>
        <v>0</v>
      </c>
    </row>
    <row r="3341" spans="1:6">
      <c r="A3341" s="821"/>
      <c r="B3341" s="833"/>
      <c r="C3341" s="789"/>
      <c r="E3341" s="804"/>
      <c r="F3341" s="804"/>
    </row>
    <row r="3342" spans="1:6">
      <c r="A3342" s="821"/>
      <c r="B3342" s="833"/>
      <c r="C3342" s="789"/>
      <c r="E3342" s="804"/>
      <c r="F3342" s="804"/>
    </row>
    <row r="3343" spans="1:6">
      <c r="A3343" s="858" t="s">
        <v>1680</v>
      </c>
      <c r="B3343" s="859" t="s">
        <v>1693</v>
      </c>
      <c r="C3343" s="860"/>
      <c r="D3343" s="861"/>
      <c r="E3343" s="862"/>
      <c r="F3343" s="861">
        <f>SUM(F3296:F3327)</f>
        <v>0</v>
      </c>
    </row>
    <row r="3344" spans="1:6">
      <c r="A3344" s="821"/>
      <c r="B3344" s="833"/>
      <c r="C3344" s="789"/>
      <c r="E3344" s="804"/>
      <c r="F3344" s="804"/>
    </row>
    <row r="3345" spans="1:6">
      <c r="A3345" s="821"/>
      <c r="B3345" s="833"/>
      <c r="C3345" s="789"/>
      <c r="E3345" s="829"/>
      <c r="F3345" s="804"/>
    </row>
    <row r="3346" spans="1:6" ht="15">
      <c r="A3346" s="863"/>
      <c r="B3346" s="864" t="s">
        <v>59</v>
      </c>
      <c r="C3346" s="865"/>
      <c r="D3346" s="866"/>
      <c r="E3346" s="867"/>
      <c r="F3346" s="866">
        <f>SUM(F3334:F3343)</f>
        <v>0</v>
      </c>
    </row>
    <row r="3347" spans="1:6">
      <c r="A3347" s="757"/>
      <c r="B3347" s="670"/>
      <c r="D3347" s="688"/>
      <c r="E3347" s="718"/>
      <c r="F3347" s="692"/>
    </row>
    <row r="3348" spans="1:6">
      <c r="A3348" s="825"/>
      <c r="B3348" s="825"/>
      <c r="C3348" s="825"/>
      <c r="D3348" s="826"/>
      <c r="E3348" s="825"/>
      <c r="F3348" s="825"/>
    </row>
    <row r="3349" spans="1:6">
      <c r="A3349" s="825"/>
      <c r="B3349" s="825"/>
      <c r="C3349" s="825"/>
      <c r="D3349" s="826"/>
      <c r="E3349" s="825"/>
      <c r="F3349" s="825"/>
    </row>
    <row r="3350" spans="1:6">
      <c r="A3350" s="616"/>
      <c r="B3350" s="20"/>
      <c r="C3350" s="687"/>
      <c r="D3350" s="688"/>
      <c r="E3350" s="688"/>
      <c r="F3350" s="688"/>
    </row>
    <row r="3351" spans="1:6">
      <c r="A3351" s="757"/>
      <c r="B3351" s="675"/>
      <c r="C3351" s="784"/>
      <c r="D3351" s="615"/>
      <c r="E3351" s="718"/>
      <c r="F3351" s="692"/>
    </row>
    <row r="3352" spans="1:6" ht="27" customHeight="1">
      <c r="A3352" s="655"/>
      <c r="B3352" s="184" t="s">
        <v>1694</v>
      </c>
      <c r="C3352" s="656"/>
      <c r="D3352" s="657"/>
      <c r="E3352" s="657"/>
      <c r="F3352" s="657"/>
    </row>
    <row r="3353" spans="1:6">
      <c r="A3353" s="757"/>
      <c r="B3353" s="675"/>
      <c r="C3353" s="784"/>
      <c r="D3353" s="615"/>
      <c r="E3353" s="615"/>
      <c r="F3353" s="615"/>
    </row>
    <row r="3354" spans="1:6" s="190" customFormat="1" ht="15">
      <c r="A3354" s="868"/>
      <c r="B3354" s="1324" t="s">
        <v>1695</v>
      </c>
      <c r="C3354" s="1324"/>
      <c r="D3354" s="1324"/>
      <c r="E3354" s="1324"/>
      <c r="F3354" s="1324"/>
    </row>
    <row r="3355" spans="1:6" s="190" customFormat="1">
      <c r="A3355" s="868"/>
      <c r="B3355" s="191"/>
      <c r="C3355" s="192"/>
      <c r="D3355" s="193"/>
      <c r="E3355" s="194"/>
      <c r="F3355" s="194"/>
    </row>
    <row r="3356" spans="1:6" s="196" customFormat="1" ht="24.75" customHeight="1">
      <c r="A3356" s="195" t="s">
        <v>198</v>
      </c>
      <c r="B3356" s="1315" t="s">
        <v>1696</v>
      </c>
      <c r="C3356" s="1315"/>
      <c r="D3356" s="1315"/>
      <c r="E3356" s="1315"/>
      <c r="F3356" s="1315"/>
    </row>
    <row r="3357" spans="1:6" s="190" customFormat="1" ht="12">
      <c r="A3357" s="195"/>
      <c r="B3357" s="603"/>
      <c r="C3357" s="197"/>
      <c r="D3357" s="197"/>
      <c r="E3357" s="197"/>
      <c r="F3357" s="198"/>
    </row>
    <row r="3358" spans="1:6" s="196" customFormat="1" ht="24.75" customHeight="1">
      <c r="A3358" s="195" t="s">
        <v>200</v>
      </c>
      <c r="B3358" s="1315" t="s">
        <v>1697</v>
      </c>
      <c r="C3358" s="1315"/>
      <c r="D3358" s="1315"/>
      <c r="E3358" s="1315"/>
      <c r="F3358" s="1315"/>
    </row>
    <row r="3359" spans="1:6" s="190" customFormat="1" ht="12" customHeight="1">
      <c r="A3359" s="195"/>
      <c r="B3359" s="1315" t="s">
        <v>1698</v>
      </c>
      <c r="C3359" s="1315"/>
      <c r="D3359" s="1315"/>
      <c r="E3359" s="1315"/>
      <c r="F3359" s="1315"/>
    </row>
    <row r="3360" spans="1:6" s="190" customFormat="1" ht="12">
      <c r="A3360" s="195"/>
      <c r="B3360" s="603"/>
      <c r="C3360" s="197"/>
      <c r="D3360" s="197"/>
      <c r="E3360" s="197"/>
      <c r="F3360" s="198"/>
    </row>
    <row r="3361" spans="1:6" s="196" customFormat="1" ht="24.75" customHeight="1">
      <c r="A3361" s="195" t="s">
        <v>203</v>
      </c>
      <c r="B3361" s="1315" t="s">
        <v>1699</v>
      </c>
      <c r="C3361" s="1315"/>
      <c r="D3361" s="1315"/>
      <c r="E3361" s="1315"/>
      <c r="F3361" s="1315"/>
    </row>
    <row r="3362" spans="1:6" s="190" customFormat="1" ht="12">
      <c r="A3362" s="195"/>
      <c r="B3362" s="603"/>
      <c r="C3362" s="197"/>
      <c r="D3362" s="197"/>
      <c r="E3362" s="197"/>
      <c r="F3362" s="198"/>
    </row>
    <row r="3363" spans="1:6" s="196" customFormat="1" ht="15" customHeight="1">
      <c r="A3363" s="195" t="s">
        <v>205</v>
      </c>
      <c r="B3363" s="1315" t="s">
        <v>1700</v>
      </c>
      <c r="C3363" s="1315"/>
      <c r="D3363" s="1315"/>
      <c r="E3363" s="1315"/>
      <c r="F3363" s="1315"/>
    </row>
    <row r="3364" spans="1:6" s="190" customFormat="1" ht="12" customHeight="1">
      <c r="A3364" s="195"/>
      <c r="B3364" s="1315" t="s">
        <v>1701</v>
      </c>
      <c r="C3364" s="1315"/>
      <c r="D3364" s="1315"/>
      <c r="E3364" s="1315"/>
      <c r="F3364" s="1315"/>
    </row>
    <row r="3365" spans="1:6" s="190" customFormat="1" ht="12">
      <c r="A3365" s="195"/>
      <c r="B3365" s="603"/>
      <c r="C3365" s="197"/>
      <c r="D3365" s="197"/>
      <c r="E3365" s="197"/>
      <c r="F3365" s="198"/>
    </row>
    <row r="3366" spans="1:6" s="196" customFormat="1" ht="27" customHeight="1">
      <c r="A3366" s="195" t="s">
        <v>137</v>
      </c>
      <c r="B3366" s="1315" t="s">
        <v>1702</v>
      </c>
      <c r="C3366" s="1315"/>
      <c r="D3366" s="1315"/>
      <c r="E3366" s="1315"/>
      <c r="F3366" s="1315"/>
    </row>
    <row r="3367" spans="1:6" s="190" customFormat="1" ht="12">
      <c r="A3367" s="195"/>
      <c r="B3367" s="603"/>
      <c r="C3367" s="197"/>
      <c r="D3367" s="197"/>
      <c r="E3367" s="197"/>
      <c r="F3367" s="198"/>
    </row>
    <row r="3368" spans="1:6" s="190" customFormat="1" ht="19.5" customHeight="1">
      <c r="A3368" s="195" t="s">
        <v>144</v>
      </c>
      <c r="B3368" s="1315" t="s">
        <v>1703</v>
      </c>
      <c r="C3368" s="1315"/>
      <c r="D3368" s="1315"/>
      <c r="E3368" s="1315"/>
      <c r="F3368" s="1315"/>
    </row>
    <row r="3369" spans="1:6" s="190" customFormat="1" ht="12">
      <c r="A3369" s="195"/>
      <c r="B3369" s="603"/>
      <c r="C3369" s="197"/>
      <c r="D3369" s="197"/>
      <c r="E3369" s="197"/>
      <c r="F3369" s="198"/>
    </row>
    <row r="3370" spans="1:6" s="196" customFormat="1" ht="27" customHeight="1">
      <c r="A3370" s="195" t="s">
        <v>147</v>
      </c>
      <c r="B3370" s="1315" t="s">
        <v>1704</v>
      </c>
      <c r="C3370" s="1315"/>
      <c r="D3370" s="1315"/>
      <c r="E3370" s="1315"/>
      <c r="F3370" s="1315"/>
    </row>
    <row r="3371" spans="1:6" s="196" customFormat="1" ht="19.5" customHeight="1">
      <c r="A3371" s="195"/>
      <c r="B3371" s="1315" t="s">
        <v>3141</v>
      </c>
      <c r="C3371" s="1315"/>
      <c r="D3371" s="1315"/>
      <c r="E3371" s="1315"/>
      <c r="F3371" s="1315"/>
    </row>
    <row r="3372" spans="1:6" s="190" customFormat="1" ht="12">
      <c r="A3372" s="195"/>
      <c r="B3372" s="603"/>
      <c r="C3372" s="197"/>
      <c r="D3372" s="197"/>
      <c r="E3372" s="197"/>
      <c r="F3372" s="198"/>
    </row>
    <row r="3373" spans="1:6" s="190" customFormat="1" ht="12" customHeight="1">
      <c r="A3373" s="195" t="s">
        <v>132</v>
      </c>
      <c r="B3373" s="1315" t="s">
        <v>1705</v>
      </c>
      <c r="C3373" s="1315"/>
      <c r="D3373" s="1315"/>
      <c r="E3373" s="1315"/>
      <c r="F3373" s="1315"/>
    </row>
    <row r="3374" spans="1:6" s="190" customFormat="1" ht="12">
      <c r="A3374" s="195"/>
      <c r="B3374" s="603"/>
      <c r="C3374" s="197"/>
      <c r="D3374" s="197"/>
      <c r="E3374" s="197"/>
      <c r="F3374" s="198"/>
    </row>
    <row r="3375" spans="1:6" s="190" customFormat="1" ht="12" customHeight="1">
      <c r="A3375" s="195" t="s">
        <v>46</v>
      </c>
      <c r="B3375" s="1315" t="s">
        <v>1706</v>
      </c>
      <c r="C3375" s="1315"/>
      <c r="D3375" s="1315"/>
      <c r="E3375" s="1315"/>
      <c r="F3375" s="1315"/>
    </row>
    <row r="3376" spans="1:6" s="190" customFormat="1" ht="12">
      <c r="A3376" s="195"/>
      <c r="B3376" s="598"/>
      <c r="C3376" s="577"/>
      <c r="D3376" s="577"/>
      <c r="E3376" s="577"/>
      <c r="F3376" s="577"/>
    </row>
    <row r="3377" spans="1:6" s="190" customFormat="1" ht="12" customHeight="1">
      <c r="A3377" s="195"/>
      <c r="B3377" s="1345" t="s">
        <v>1707</v>
      </c>
      <c r="C3377" s="1345"/>
      <c r="D3377" s="1345"/>
      <c r="E3377" s="577"/>
      <c r="F3377" s="577"/>
    </row>
    <row r="3378" spans="1:6" s="190" customFormat="1" ht="12">
      <c r="A3378" s="195"/>
      <c r="B3378" s="598" t="s">
        <v>1708</v>
      </c>
      <c r="C3378" s="577"/>
      <c r="D3378" s="577"/>
      <c r="E3378" s="577"/>
      <c r="F3378" s="577"/>
    </row>
    <row r="3379" spans="1:6" s="190" customFormat="1" ht="12" customHeight="1">
      <c r="A3379" s="195"/>
      <c r="B3379" s="1315" t="s">
        <v>1709</v>
      </c>
      <c r="C3379" s="1315"/>
      <c r="D3379" s="1315"/>
      <c r="E3379" s="1315"/>
      <c r="F3379" s="1315"/>
    </row>
    <row r="3380" spans="1:6" s="190" customFormat="1" ht="12" customHeight="1">
      <c r="A3380" s="195"/>
      <c r="B3380" s="1315" t="s">
        <v>1710</v>
      </c>
      <c r="C3380" s="1315"/>
      <c r="D3380" s="1315"/>
      <c r="E3380" s="1315"/>
      <c r="F3380" s="1315"/>
    </row>
    <row r="3381" spans="1:6" s="190" customFormat="1" ht="12" customHeight="1">
      <c r="A3381" s="195"/>
      <c r="B3381" s="1315" t="s">
        <v>1711</v>
      </c>
      <c r="C3381" s="1315"/>
      <c r="D3381" s="1315"/>
      <c r="E3381" s="1315"/>
      <c r="F3381" s="1315"/>
    </row>
    <row r="3382" spans="1:6" s="190" customFormat="1" ht="12" customHeight="1">
      <c r="A3382" s="195"/>
      <c r="B3382" s="1315" t="s">
        <v>1712</v>
      </c>
      <c r="C3382" s="1315"/>
      <c r="D3382" s="1315"/>
      <c r="E3382" s="1315"/>
      <c r="F3382" s="1315"/>
    </row>
    <row r="3383" spans="1:6" s="190" customFormat="1" ht="12" customHeight="1">
      <c r="A3383" s="195"/>
      <c r="B3383" s="1315" t="s">
        <v>1713</v>
      </c>
      <c r="C3383" s="1315"/>
      <c r="D3383" s="1315"/>
      <c r="E3383" s="1315"/>
      <c r="F3383" s="1315"/>
    </row>
    <row r="3384" spans="1:6" s="190" customFormat="1" ht="12" customHeight="1">
      <c r="A3384" s="195"/>
      <c r="B3384" s="1315" t="s">
        <v>1714</v>
      </c>
      <c r="C3384" s="1315"/>
      <c r="D3384" s="1315"/>
      <c r="E3384" s="1315"/>
      <c r="F3384" s="1315"/>
    </row>
    <row r="3385" spans="1:6" s="190" customFormat="1" ht="12" customHeight="1">
      <c r="A3385" s="195"/>
      <c r="B3385" s="1315" t="s">
        <v>1715</v>
      </c>
      <c r="C3385" s="1315"/>
      <c r="D3385" s="1315"/>
      <c r="E3385" s="1315"/>
      <c r="F3385" s="1315"/>
    </row>
    <row r="3386" spans="1:6" s="190" customFormat="1" ht="12" customHeight="1">
      <c r="A3386" s="195"/>
      <c r="B3386" s="1315" t="s">
        <v>1716</v>
      </c>
      <c r="C3386" s="1315"/>
      <c r="D3386" s="1315"/>
      <c r="E3386" s="1315"/>
      <c r="F3386" s="1315"/>
    </row>
    <row r="3387" spans="1:6" s="190" customFormat="1" ht="12" customHeight="1">
      <c r="A3387" s="195"/>
      <c r="B3387" s="1315" t="s">
        <v>1717</v>
      </c>
      <c r="C3387" s="1315"/>
      <c r="D3387" s="1315"/>
      <c r="E3387" s="1315"/>
      <c r="F3387" s="1315"/>
    </row>
    <row r="3388" spans="1:6" s="190" customFormat="1" ht="12" customHeight="1">
      <c r="A3388" s="195"/>
      <c r="B3388" s="1315" t="s">
        <v>1718</v>
      </c>
      <c r="C3388" s="1315"/>
      <c r="D3388" s="1315"/>
      <c r="E3388" s="1315"/>
      <c r="F3388" s="1315"/>
    </row>
    <row r="3389" spans="1:6" s="190" customFormat="1" ht="12" customHeight="1">
      <c r="A3389" s="195"/>
      <c r="B3389" s="1315" t="s">
        <v>1719</v>
      </c>
      <c r="C3389" s="1315"/>
      <c r="D3389" s="1315"/>
      <c r="E3389" s="1315"/>
      <c r="F3389" s="1315"/>
    </row>
    <row r="3390" spans="1:6" s="190" customFormat="1" ht="12">
      <c r="A3390" s="195"/>
      <c r="B3390" s="199"/>
      <c r="C3390" s="199"/>
      <c r="D3390" s="199"/>
      <c r="E3390" s="199"/>
      <c r="F3390" s="198"/>
    </row>
    <row r="3391" spans="1:6" s="190" customFormat="1" ht="12" customHeight="1">
      <c r="A3391" s="195"/>
      <c r="B3391" s="604" t="s">
        <v>1720</v>
      </c>
      <c r="C3391" s="577"/>
      <c r="D3391" s="577"/>
      <c r="E3391" s="577"/>
      <c r="F3391" s="577"/>
    </row>
    <row r="3392" spans="1:6" s="190" customFormat="1" ht="12" customHeight="1">
      <c r="A3392" s="195"/>
      <c r="B3392" s="1315" t="s">
        <v>1721</v>
      </c>
      <c r="C3392" s="1315"/>
      <c r="D3392" s="1315"/>
      <c r="E3392" s="1315"/>
      <c r="F3392" s="1315"/>
    </row>
    <row r="3393" spans="1:6" s="190" customFormat="1" ht="12" customHeight="1">
      <c r="A3393" s="195"/>
      <c r="B3393" s="1315" t="s">
        <v>1710</v>
      </c>
      <c r="C3393" s="1315"/>
      <c r="D3393" s="1315"/>
      <c r="E3393" s="1315"/>
      <c r="F3393" s="1315"/>
    </row>
    <row r="3394" spans="1:6" s="190" customFormat="1" ht="12" customHeight="1">
      <c r="A3394" s="195"/>
      <c r="B3394" s="1315" t="s">
        <v>1722</v>
      </c>
      <c r="C3394" s="1315"/>
      <c r="D3394" s="1315"/>
      <c r="E3394" s="1315"/>
      <c r="F3394" s="1315"/>
    </row>
    <row r="3395" spans="1:6" s="190" customFormat="1" ht="12" customHeight="1">
      <c r="A3395" s="195"/>
      <c r="B3395" s="1315" t="s">
        <v>1723</v>
      </c>
      <c r="C3395" s="1315"/>
      <c r="D3395" s="1315"/>
      <c r="E3395" s="1315"/>
      <c r="F3395" s="1315"/>
    </row>
    <row r="3396" spans="1:6" s="190" customFormat="1" ht="12" customHeight="1">
      <c r="A3396" s="195"/>
      <c r="B3396" s="1315" t="s">
        <v>1724</v>
      </c>
      <c r="C3396" s="1315"/>
      <c r="D3396" s="1315"/>
      <c r="E3396" s="1315"/>
      <c r="F3396" s="1315"/>
    </row>
    <row r="3397" spans="1:6" s="190" customFormat="1" ht="12" customHeight="1">
      <c r="A3397" s="195"/>
      <c r="B3397" s="1315" t="s">
        <v>1725</v>
      </c>
      <c r="C3397" s="1315"/>
      <c r="D3397" s="1315"/>
      <c r="E3397" s="1315"/>
      <c r="F3397" s="1315"/>
    </row>
    <row r="3398" spans="1:6" s="190" customFormat="1" ht="12" customHeight="1">
      <c r="A3398" s="195"/>
      <c r="B3398" s="1315" t="s">
        <v>1726</v>
      </c>
      <c r="C3398" s="1315"/>
      <c r="D3398" s="1315"/>
      <c r="E3398" s="1315"/>
      <c r="F3398" s="1315"/>
    </row>
    <row r="3399" spans="1:6" s="190" customFormat="1" ht="12" customHeight="1">
      <c r="A3399" s="195"/>
      <c r="B3399" s="1315" t="s">
        <v>1727</v>
      </c>
      <c r="C3399" s="1315"/>
      <c r="D3399" s="1315"/>
      <c r="E3399" s="1315"/>
      <c r="F3399" s="1315"/>
    </row>
    <row r="3400" spans="1:6" s="190" customFormat="1" ht="12" customHeight="1">
      <c r="A3400" s="195"/>
      <c r="B3400" s="1315" t="s">
        <v>1728</v>
      </c>
      <c r="C3400" s="1315"/>
      <c r="D3400" s="1315"/>
      <c r="E3400" s="1315"/>
      <c r="F3400" s="1315"/>
    </row>
    <row r="3401" spans="1:6" s="190" customFormat="1" ht="12">
      <c r="A3401" s="195"/>
      <c r="B3401" s="199"/>
      <c r="C3401" s="199"/>
      <c r="D3401" s="199"/>
      <c r="E3401" s="199"/>
      <c r="F3401" s="198"/>
    </row>
    <row r="3402" spans="1:6" s="190" customFormat="1" ht="12" customHeight="1">
      <c r="A3402" s="195" t="s">
        <v>47</v>
      </c>
      <c r="B3402" s="1315" t="s">
        <v>1729</v>
      </c>
      <c r="C3402" s="1315"/>
      <c r="D3402" s="1315"/>
      <c r="E3402" s="1315"/>
      <c r="F3402" s="1315"/>
    </row>
    <row r="3403" spans="1:6" s="190" customFormat="1" ht="12">
      <c r="A3403" s="195"/>
      <c r="B3403" s="199"/>
      <c r="C3403" s="199"/>
      <c r="D3403" s="199"/>
      <c r="E3403" s="199"/>
      <c r="F3403" s="198"/>
    </row>
    <row r="3404" spans="1:6" s="196" customFormat="1" ht="27" customHeight="1">
      <c r="A3404" s="195" t="s">
        <v>17</v>
      </c>
      <c r="B3404" s="1315" t="s">
        <v>1730</v>
      </c>
      <c r="C3404" s="1315"/>
      <c r="D3404" s="1315"/>
      <c r="E3404" s="1315"/>
      <c r="F3404" s="1315"/>
    </row>
    <row r="3405" spans="1:6" s="190" customFormat="1" ht="12">
      <c r="A3405" s="200"/>
      <c r="B3405" s="1343" t="s">
        <v>1731</v>
      </c>
      <c r="C3405" s="1343"/>
      <c r="D3405" s="1343"/>
      <c r="E3405" s="1343"/>
      <c r="F3405" s="1343"/>
    </row>
    <row r="3406" spans="1:6" s="190" customFormat="1" ht="9" customHeight="1">
      <c r="A3406" s="200"/>
      <c r="B3406" s="602"/>
      <c r="C3406" s="201"/>
      <c r="D3406" s="201"/>
      <c r="E3406" s="201"/>
      <c r="F3406" s="202"/>
    </row>
    <row r="3407" spans="1:6" s="190" customFormat="1" ht="12">
      <c r="A3407" s="195" t="s">
        <v>51</v>
      </c>
      <c r="B3407" s="1344" t="s">
        <v>1732</v>
      </c>
      <c r="C3407" s="1344"/>
      <c r="D3407" s="1344"/>
      <c r="E3407" s="1344"/>
      <c r="F3407" s="1344"/>
    </row>
    <row r="3408" spans="1:6" s="196" customFormat="1" ht="27" customHeight="1">
      <c r="A3408" s="195"/>
      <c r="B3408" s="1315" t="s">
        <v>1733</v>
      </c>
      <c r="C3408" s="1315"/>
      <c r="D3408" s="1315"/>
      <c r="E3408" s="1315"/>
      <c r="F3408" s="1315"/>
    </row>
    <row r="3409" spans="1:6" s="196" customFormat="1" ht="27" customHeight="1">
      <c r="A3409" s="195"/>
      <c r="B3409" s="1315" t="s">
        <v>1734</v>
      </c>
      <c r="C3409" s="1315"/>
      <c r="D3409" s="1315"/>
      <c r="E3409" s="1315"/>
      <c r="F3409" s="1315"/>
    </row>
    <row r="3410" spans="1:6" s="190" customFormat="1" ht="9" customHeight="1">
      <c r="A3410" s="195"/>
      <c r="B3410" s="598"/>
      <c r="C3410" s="577"/>
      <c r="D3410" s="577"/>
      <c r="E3410" s="577"/>
      <c r="F3410" s="577"/>
    </row>
    <row r="3411" spans="1:6" s="196" customFormat="1" ht="27" customHeight="1">
      <c r="A3411" s="195" t="s">
        <v>52</v>
      </c>
      <c r="B3411" s="1315" t="s">
        <v>1735</v>
      </c>
      <c r="C3411" s="1315"/>
      <c r="D3411" s="1315"/>
      <c r="E3411" s="1315"/>
      <c r="F3411" s="1315"/>
    </row>
    <row r="3412" spans="1:6" s="196" customFormat="1" ht="27" customHeight="1">
      <c r="A3412" s="195"/>
      <c r="B3412" s="1315" t="s">
        <v>1736</v>
      </c>
      <c r="C3412" s="1315"/>
      <c r="D3412" s="1315"/>
      <c r="E3412" s="1315"/>
      <c r="F3412" s="1315"/>
    </row>
    <row r="3413" spans="1:6" s="190" customFormat="1" ht="9" customHeight="1">
      <c r="A3413" s="195"/>
      <c r="B3413" s="199"/>
      <c r="C3413" s="199"/>
      <c r="D3413" s="199"/>
      <c r="E3413" s="199"/>
      <c r="F3413" s="198"/>
    </row>
    <row r="3414" spans="1:6" s="196" customFormat="1" ht="27" customHeight="1">
      <c r="A3414" s="195" t="s">
        <v>53</v>
      </c>
      <c r="B3414" s="1315" t="s">
        <v>1737</v>
      </c>
      <c r="C3414" s="1315"/>
      <c r="D3414" s="1315"/>
      <c r="E3414" s="1315"/>
      <c r="F3414" s="1315"/>
    </row>
    <row r="3415" spans="1:6" s="190" customFormat="1" ht="9.75" customHeight="1">
      <c r="A3415" s="195"/>
      <c r="B3415" s="199"/>
      <c r="C3415" s="199"/>
      <c r="D3415" s="199"/>
      <c r="E3415" s="199"/>
      <c r="F3415" s="198"/>
    </row>
    <row r="3416" spans="1:6" s="196" customFormat="1" ht="15" customHeight="1">
      <c r="A3416" s="195" t="s">
        <v>20</v>
      </c>
      <c r="B3416" s="1315" t="s">
        <v>1738</v>
      </c>
      <c r="C3416" s="1315"/>
      <c r="D3416" s="1315"/>
      <c r="E3416" s="1315"/>
      <c r="F3416" s="1315"/>
    </row>
    <row r="3417" spans="1:6" s="190" customFormat="1" ht="9.75" customHeight="1">
      <c r="A3417" s="195"/>
      <c r="B3417" s="199"/>
      <c r="C3417" s="199"/>
      <c r="D3417" s="199"/>
      <c r="E3417" s="199"/>
      <c r="F3417" s="198"/>
    </row>
    <row r="3418" spans="1:6" s="196" customFormat="1" ht="27" customHeight="1">
      <c r="A3418" s="195" t="s">
        <v>21</v>
      </c>
      <c r="B3418" s="1315" t="s">
        <v>1739</v>
      </c>
      <c r="C3418" s="1315"/>
      <c r="D3418" s="1315"/>
      <c r="E3418" s="1315"/>
      <c r="F3418" s="1315"/>
    </row>
    <row r="3419" spans="1:6" s="190" customFormat="1" ht="9.75" customHeight="1">
      <c r="A3419" s="195"/>
      <c r="B3419" s="199"/>
      <c r="C3419" s="199"/>
      <c r="D3419" s="199"/>
      <c r="E3419" s="199"/>
      <c r="F3419" s="198"/>
    </row>
    <row r="3420" spans="1:6" s="196" customFormat="1" ht="27" customHeight="1">
      <c r="A3420" s="195" t="s">
        <v>22</v>
      </c>
      <c r="B3420" s="1315" t="s">
        <v>1740</v>
      </c>
      <c r="C3420" s="1315"/>
      <c r="D3420" s="1315"/>
      <c r="E3420" s="1315"/>
      <c r="F3420" s="1315"/>
    </row>
    <row r="3421" spans="1:6" s="190" customFormat="1" ht="9.75" customHeight="1">
      <c r="A3421" s="195"/>
      <c r="B3421" s="199"/>
      <c r="C3421" s="199"/>
      <c r="D3421" s="199"/>
      <c r="E3421" s="199"/>
      <c r="F3421" s="198"/>
    </row>
    <row r="3422" spans="1:6" s="190" customFormat="1" ht="12" customHeight="1">
      <c r="A3422" s="195" t="s">
        <v>23</v>
      </c>
      <c r="B3422" s="1315" t="s">
        <v>1741</v>
      </c>
      <c r="C3422" s="1315"/>
      <c r="D3422" s="1315"/>
      <c r="E3422" s="1315"/>
      <c r="F3422" s="1315"/>
    </row>
    <row r="3423" spans="1:6" s="196" customFormat="1" ht="19.5" customHeight="1">
      <c r="A3423" s="195"/>
      <c r="B3423" s="1315" t="s">
        <v>1742</v>
      </c>
      <c r="C3423" s="1315"/>
      <c r="D3423" s="1315"/>
      <c r="E3423" s="1315"/>
      <c r="F3423" s="1315"/>
    </row>
    <row r="3424" spans="1:6" s="190" customFormat="1" ht="9.75" customHeight="1">
      <c r="A3424" s="195"/>
      <c r="B3424" s="199"/>
      <c r="C3424" s="199"/>
      <c r="D3424" s="199"/>
      <c r="E3424" s="199"/>
      <c r="F3424" s="198"/>
    </row>
    <row r="3425" spans="1:6" s="196" customFormat="1" ht="27" customHeight="1">
      <c r="A3425" s="195" t="s">
        <v>24</v>
      </c>
      <c r="B3425" s="1315" t="s">
        <v>1743</v>
      </c>
      <c r="C3425" s="1315"/>
      <c r="D3425" s="1315"/>
      <c r="E3425" s="1315"/>
      <c r="F3425" s="1315"/>
    </row>
    <row r="3426" spans="1:6" s="190" customFormat="1" ht="12">
      <c r="A3426" s="195"/>
      <c r="B3426" s="199"/>
      <c r="C3426" s="199"/>
      <c r="D3426" s="199"/>
      <c r="E3426" s="199"/>
      <c r="F3426" s="198"/>
    </row>
    <row r="3427" spans="1:6" s="196" customFormat="1" ht="27" customHeight="1">
      <c r="A3427" s="195" t="s">
        <v>25</v>
      </c>
      <c r="B3427" s="1315" t="s">
        <v>1744</v>
      </c>
      <c r="C3427" s="1315"/>
      <c r="D3427" s="1315"/>
      <c r="E3427" s="1315"/>
      <c r="F3427" s="1315"/>
    </row>
    <row r="3428" spans="1:6" s="190" customFormat="1" ht="9.75" customHeight="1">
      <c r="A3428" s="195"/>
      <c r="B3428" s="199"/>
      <c r="C3428" s="199"/>
      <c r="D3428" s="199"/>
      <c r="E3428" s="199"/>
      <c r="F3428" s="198"/>
    </row>
    <row r="3429" spans="1:6" s="190" customFormat="1" ht="12" customHeight="1">
      <c r="A3429" s="195" t="s">
        <v>26</v>
      </c>
      <c r="B3429" s="1315" t="s">
        <v>1745</v>
      </c>
      <c r="C3429" s="1315"/>
      <c r="D3429" s="1315"/>
      <c r="E3429" s="1315"/>
      <c r="F3429" s="1315"/>
    </row>
    <row r="3430" spans="1:6" s="196" customFormat="1" ht="27" customHeight="1">
      <c r="A3430" s="195"/>
      <c r="B3430" s="1315" t="s">
        <v>1746</v>
      </c>
      <c r="C3430" s="1315"/>
      <c r="D3430" s="1315"/>
      <c r="E3430" s="1315"/>
      <c r="F3430" s="1315"/>
    </row>
    <row r="3431" spans="1:6" s="190" customFormat="1" ht="9.75" customHeight="1">
      <c r="A3431" s="195"/>
      <c r="B3431" s="199"/>
      <c r="C3431" s="199"/>
      <c r="D3431" s="199"/>
      <c r="E3431" s="199"/>
      <c r="F3431" s="198"/>
    </row>
    <row r="3432" spans="1:6" s="196" customFormat="1" ht="27" customHeight="1">
      <c r="A3432" s="195" t="s">
        <v>28</v>
      </c>
      <c r="B3432" s="1315" t="s">
        <v>1747</v>
      </c>
      <c r="C3432" s="1315"/>
      <c r="D3432" s="1315"/>
      <c r="E3432" s="1315"/>
      <c r="F3432" s="1315"/>
    </row>
    <row r="3433" spans="1:6" s="190" customFormat="1" ht="9.75" customHeight="1">
      <c r="A3433" s="577"/>
      <c r="B3433" s="598"/>
      <c r="C3433" s="577"/>
      <c r="D3433" s="577"/>
      <c r="E3433" s="577"/>
      <c r="F3433" s="577"/>
    </row>
    <row r="3434" spans="1:6" s="190" customFormat="1" ht="12" customHeight="1">
      <c r="A3434" s="195" t="s">
        <v>29</v>
      </c>
      <c r="B3434" s="1315" t="s">
        <v>1748</v>
      </c>
      <c r="C3434" s="1315"/>
      <c r="D3434" s="1315"/>
      <c r="E3434" s="1315"/>
      <c r="F3434" s="1315"/>
    </row>
    <row r="3435" spans="1:6" s="190" customFormat="1" ht="9.75" customHeight="1">
      <c r="A3435" s="195"/>
      <c r="B3435" s="598"/>
      <c r="C3435" s="577"/>
      <c r="D3435" s="577"/>
      <c r="E3435" s="577"/>
      <c r="F3435" s="577"/>
    </row>
    <row r="3436" spans="1:6" s="196" customFormat="1" ht="39" customHeight="1">
      <c r="A3436" s="195" t="s">
        <v>55</v>
      </c>
      <c r="B3436" s="1315" t="s">
        <v>1749</v>
      </c>
      <c r="C3436" s="1315"/>
      <c r="D3436" s="1315"/>
      <c r="E3436" s="1315"/>
      <c r="F3436" s="1315"/>
    </row>
    <row r="3437" spans="1:6" s="190" customFormat="1" ht="9.75" customHeight="1">
      <c r="A3437" s="195"/>
      <c r="B3437" s="199"/>
      <c r="C3437" s="199"/>
      <c r="D3437" s="199"/>
      <c r="E3437" s="199"/>
      <c r="F3437" s="198"/>
    </row>
    <row r="3438" spans="1:6" s="190" customFormat="1" ht="12" customHeight="1">
      <c r="A3438" s="203"/>
      <c r="B3438" s="204" t="s">
        <v>1750</v>
      </c>
      <c r="C3438" s="205"/>
      <c r="D3438" s="205"/>
      <c r="E3438" s="206"/>
      <c r="F3438" s="209"/>
    </row>
    <row r="3439" spans="1:6" s="190" customFormat="1" ht="27.75" customHeight="1">
      <c r="A3439" s="203"/>
      <c r="B3439" s="1332" t="s">
        <v>1751</v>
      </c>
      <c r="C3439" s="1332"/>
      <c r="D3439" s="1332"/>
      <c r="E3439" s="1332"/>
      <c r="F3439" s="209"/>
    </row>
    <row r="3440" spans="1:6" s="190" customFormat="1" ht="39.75" customHeight="1">
      <c r="A3440" s="203"/>
      <c r="B3440" s="1332" t="s">
        <v>1752</v>
      </c>
      <c r="C3440" s="1332"/>
      <c r="D3440" s="1332"/>
      <c r="E3440" s="1332"/>
      <c r="F3440" s="209"/>
    </row>
    <row r="3441" spans="1:47" s="190" customFormat="1" ht="13.5" customHeight="1">
      <c r="A3441" s="203"/>
      <c r="B3441" s="1332" t="s">
        <v>1753</v>
      </c>
      <c r="C3441" s="1332"/>
      <c r="D3441" s="1332"/>
      <c r="E3441" s="1332"/>
      <c r="F3441" s="209"/>
    </row>
    <row r="3442" spans="1:47" s="190" customFormat="1" ht="27" customHeight="1">
      <c r="A3442" s="203"/>
      <c r="B3442" s="1332" t="s">
        <v>1754</v>
      </c>
      <c r="C3442" s="1332"/>
      <c r="D3442" s="1332"/>
      <c r="E3442" s="1332"/>
      <c r="F3442" s="209"/>
    </row>
    <row r="3443" spans="1:47" s="190" customFormat="1" ht="36.75" customHeight="1">
      <c r="A3443" s="203"/>
      <c r="B3443" s="1332" t="s">
        <v>3566</v>
      </c>
      <c r="C3443" s="1332"/>
      <c r="D3443" s="1332"/>
      <c r="E3443" s="1332"/>
      <c r="F3443" s="209"/>
    </row>
    <row r="3444" spans="1:47" s="190" customFormat="1" ht="12" customHeight="1">
      <c r="A3444" s="868"/>
      <c r="B3444" s="191"/>
      <c r="C3444" s="192"/>
      <c r="D3444" s="193"/>
      <c r="E3444" s="194"/>
      <c r="F3444" s="194"/>
    </row>
    <row r="3445" spans="1:47" s="212" customFormat="1" ht="22.5">
      <c r="A3445" s="605" t="s">
        <v>1570</v>
      </c>
      <c r="B3445" s="607" t="s">
        <v>1571</v>
      </c>
      <c r="C3445" s="606" t="s">
        <v>4176</v>
      </c>
      <c r="D3445" s="606" t="s">
        <v>2267</v>
      </c>
      <c r="E3445" s="606" t="s">
        <v>4177</v>
      </c>
      <c r="F3445" s="606" t="s">
        <v>18</v>
      </c>
      <c r="G3445" s="211"/>
      <c r="H3445" s="211"/>
      <c r="I3445" s="211"/>
      <c r="J3445" s="211"/>
      <c r="K3445" s="211"/>
      <c r="L3445" s="211"/>
      <c r="M3445" s="211"/>
      <c r="N3445" s="211"/>
      <c r="O3445" s="211"/>
      <c r="P3445" s="211"/>
      <c r="Q3445" s="211"/>
      <c r="R3445" s="211"/>
      <c r="S3445" s="211"/>
      <c r="T3445" s="211"/>
      <c r="U3445" s="211"/>
      <c r="V3445" s="211"/>
      <c r="W3445" s="211"/>
      <c r="X3445" s="211"/>
      <c r="Y3445" s="211"/>
      <c r="Z3445" s="211"/>
      <c r="AA3445" s="211"/>
      <c r="AB3445" s="211"/>
      <c r="AC3445" s="211"/>
      <c r="AD3445" s="211"/>
      <c r="AE3445" s="211"/>
      <c r="AF3445" s="211"/>
      <c r="AG3445" s="211"/>
      <c r="AH3445" s="211"/>
      <c r="AI3445" s="211"/>
      <c r="AJ3445" s="211"/>
      <c r="AK3445" s="211"/>
      <c r="AL3445" s="211"/>
      <c r="AM3445" s="211"/>
      <c r="AN3445" s="211"/>
      <c r="AO3445" s="211"/>
      <c r="AP3445" s="211"/>
      <c r="AQ3445" s="211"/>
      <c r="AR3445" s="211"/>
      <c r="AS3445" s="211"/>
      <c r="AT3445" s="211"/>
      <c r="AU3445" s="211"/>
    </row>
    <row r="3446" spans="1:47" s="217" customFormat="1">
      <c r="A3446" s="869"/>
      <c r="B3446" s="213"/>
      <c r="C3446" s="214"/>
      <c r="D3446" s="215"/>
      <c r="E3446" s="216"/>
      <c r="F3446" s="216"/>
    </row>
    <row r="3447" spans="1:47" s="217" customFormat="1">
      <c r="A3447" s="869"/>
      <c r="B3447" s="213"/>
      <c r="C3447" s="214"/>
      <c r="D3447" s="215"/>
      <c r="E3447" s="216"/>
      <c r="F3447" s="216"/>
    </row>
    <row r="3448" spans="1:47" s="219" customFormat="1">
      <c r="A3448" s="558" t="s">
        <v>258</v>
      </c>
      <c r="B3448" s="559" t="s">
        <v>1755</v>
      </c>
      <c r="C3448" s="870"/>
      <c r="D3448" s="871"/>
      <c r="E3448" s="872"/>
      <c r="F3448" s="872"/>
    </row>
    <row r="3449" spans="1:47" s="217" customFormat="1">
      <c r="A3449" s="873"/>
      <c r="B3449" s="220"/>
      <c r="C3449" s="221"/>
      <c r="D3449" s="222"/>
      <c r="E3449" s="223"/>
      <c r="F3449" s="590"/>
    </row>
    <row r="3450" spans="1:47" s="218" customFormat="1" ht="83.25" customHeight="1">
      <c r="A3450" s="874" t="s">
        <v>198</v>
      </c>
      <c r="B3450" s="944" t="s">
        <v>4430</v>
      </c>
      <c r="C3450" s="588" t="s">
        <v>245</v>
      </c>
      <c r="D3450" s="1207">
        <v>1</v>
      </c>
      <c r="E3450" s="875"/>
      <c r="F3450" s="590">
        <f>D3450*E3450</f>
        <v>0</v>
      </c>
    </row>
    <row r="3451" spans="1:47" s="218" customFormat="1" ht="14.25" customHeight="1">
      <c r="A3451" s="874"/>
      <c r="B3451" s="944"/>
      <c r="C3451" s="588"/>
      <c r="D3451" s="1207"/>
      <c r="E3451" s="876"/>
      <c r="F3451" s="590"/>
    </row>
    <row r="3452" spans="1:47" s="218" customFormat="1" ht="14.25">
      <c r="A3452" s="873"/>
      <c r="B3452" s="944"/>
      <c r="C3452" s="588"/>
      <c r="D3452" s="1207"/>
      <c r="E3452" s="589"/>
      <c r="F3452" s="590"/>
    </row>
    <row r="3453" spans="1:47" s="217" customFormat="1">
      <c r="A3453" s="873"/>
      <c r="B3453" s="560" t="s">
        <v>1756</v>
      </c>
      <c r="C3453" s="877"/>
      <c r="D3453" s="903"/>
      <c r="E3453" s="878"/>
      <c r="F3453" s="224">
        <f>SUM(F3450:F3452)</f>
        <v>0</v>
      </c>
    </row>
    <row r="3454" spans="1:47" s="217" customFormat="1">
      <c r="A3454" s="873"/>
      <c r="B3454" s="225"/>
      <c r="C3454" s="226"/>
      <c r="D3454" s="1210"/>
      <c r="E3454" s="227"/>
    </row>
    <row r="3455" spans="1:47" s="217" customFormat="1">
      <c r="A3455" s="873"/>
      <c r="B3455" s="225"/>
      <c r="C3455" s="226"/>
      <c r="D3455" s="1210"/>
      <c r="E3455" s="227"/>
    </row>
    <row r="3456" spans="1:47" s="229" customFormat="1">
      <c r="A3456" s="235"/>
      <c r="B3456" s="236"/>
      <c r="C3456" s="237"/>
      <c r="D3456" s="269"/>
      <c r="E3456" s="239"/>
      <c r="F3456" s="240"/>
    </row>
    <row r="3457" spans="1:6" s="241" customFormat="1">
      <c r="A3457" s="558" t="s">
        <v>261</v>
      </c>
      <c r="B3457" s="559" t="s">
        <v>1758</v>
      </c>
      <c r="C3457" s="228"/>
      <c r="D3457" s="228"/>
      <c r="E3457" s="559"/>
      <c r="F3457" s="559"/>
    </row>
    <row r="3458" spans="1:6" s="247" customFormat="1">
      <c r="A3458" s="242"/>
      <c r="B3458" s="243"/>
      <c r="C3458" s="244"/>
      <c r="D3458" s="244"/>
      <c r="E3458" s="245"/>
      <c r="F3458" s="246"/>
    </row>
    <row r="3459" spans="1:6" s="248" customFormat="1" ht="81" customHeight="1">
      <c r="A3459" s="874" t="s">
        <v>198</v>
      </c>
      <c r="B3459" s="595" t="s">
        <v>4376</v>
      </c>
      <c r="C3459" s="588"/>
      <c r="D3459" s="887"/>
      <c r="E3459" s="563"/>
      <c r="F3459" s="563"/>
    </row>
    <row r="3460" spans="1:6" s="248" customFormat="1" ht="15.75" customHeight="1">
      <c r="A3460" s="874"/>
      <c r="B3460" s="880"/>
      <c r="C3460" s="588"/>
      <c r="D3460" s="887"/>
      <c r="E3460" s="563"/>
      <c r="F3460" s="563"/>
    </row>
    <row r="3461" spans="1:6" s="210" customFormat="1" ht="26.25" customHeight="1">
      <c r="A3461" s="881"/>
      <c r="B3461" s="753" t="s">
        <v>1760</v>
      </c>
      <c r="C3461" s="789" t="s">
        <v>136</v>
      </c>
      <c r="D3461" s="629">
        <v>3</v>
      </c>
      <c r="E3461" s="882"/>
      <c r="F3461" s="1155">
        <f>SUM(D3461*E3461)</f>
        <v>0</v>
      </c>
    </row>
    <row r="3462" spans="1:6" s="210" customFormat="1" ht="25.5">
      <c r="A3462" s="881"/>
      <c r="B3462" s="753" t="s">
        <v>1761</v>
      </c>
      <c r="C3462" s="789" t="s">
        <v>136</v>
      </c>
      <c r="D3462" s="629">
        <v>3</v>
      </c>
      <c r="E3462" s="882"/>
      <c r="F3462" s="1155">
        <f t="shared" ref="F3462:F3495" si="31">SUM(D3462*E3462)</f>
        <v>0</v>
      </c>
    </row>
    <row r="3463" spans="1:6" s="210" customFormat="1">
      <c r="A3463" s="881"/>
      <c r="B3463" s="753" t="s">
        <v>1762</v>
      </c>
      <c r="C3463" s="789" t="s">
        <v>136</v>
      </c>
      <c r="D3463" s="629">
        <v>4</v>
      </c>
      <c r="E3463" s="882"/>
      <c r="F3463" s="1155">
        <f t="shared" si="31"/>
        <v>0</v>
      </c>
    </row>
    <row r="3464" spans="1:6" s="210" customFormat="1" ht="25.5">
      <c r="A3464" s="881"/>
      <c r="B3464" s="753" t="s">
        <v>1763</v>
      </c>
      <c r="C3464" s="789" t="s">
        <v>136</v>
      </c>
      <c r="D3464" s="629">
        <v>3</v>
      </c>
      <c r="E3464" s="882"/>
      <c r="F3464" s="1155">
        <f t="shared" si="31"/>
        <v>0</v>
      </c>
    </row>
    <row r="3465" spans="1:6" s="210" customFormat="1">
      <c r="A3465" s="881"/>
      <c r="B3465" s="753" t="s">
        <v>1764</v>
      </c>
      <c r="C3465" s="789" t="s">
        <v>136</v>
      </c>
      <c r="D3465" s="629">
        <v>6</v>
      </c>
      <c r="E3465" s="882"/>
      <c r="F3465" s="1155">
        <f t="shared" si="31"/>
        <v>0</v>
      </c>
    </row>
    <row r="3466" spans="1:6" s="210" customFormat="1">
      <c r="A3466" s="881"/>
      <c r="B3466" s="753" t="s">
        <v>1765</v>
      </c>
      <c r="C3466" s="789" t="s">
        <v>136</v>
      </c>
      <c r="D3466" s="629">
        <v>3</v>
      </c>
      <c r="E3466" s="882"/>
      <c r="F3466" s="1155">
        <f t="shared" si="31"/>
        <v>0</v>
      </c>
    </row>
    <row r="3467" spans="1:6" s="210" customFormat="1" ht="25.5">
      <c r="A3467" s="881"/>
      <c r="B3467" s="753" t="s">
        <v>1766</v>
      </c>
      <c r="C3467" s="789" t="s">
        <v>136</v>
      </c>
      <c r="D3467" s="629">
        <v>1</v>
      </c>
      <c r="E3467" s="882"/>
      <c r="F3467" s="1155">
        <f t="shared" si="31"/>
        <v>0</v>
      </c>
    </row>
    <row r="3468" spans="1:6" s="210" customFormat="1" ht="25.5">
      <c r="A3468" s="881"/>
      <c r="B3468" s="753" t="s">
        <v>4248</v>
      </c>
      <c r="C3468" s="789" t="s">
        <v>136</v>
      </c>
      <c r="D3468" s="629">
        <v>1</v>
      </c>
      <c r="E3468" s="882"/>
      <c r="F3468" s="1155">
        <f t="shared" si="31"/>
        <v>0</v>
      </c>
    </row>
    <row r="3469" spans="1:6" s="210" customFormat="1" ht="25.5">
      <c r="A3469" s="881"/>
      <c r="B3469" s="753" t="s">
        <v>1767</v>
      </c>
      <c r="C3469" s="789" t="s">
        <v>136</v>
      </c>
      <c r="D3469" s="629">
        <v>1</v>
      </c>
      <c r="E3469" s="882"/>
      <c r="F3469" s="1155">
        <f t="shared" si="31"/>
        <v>0</v>
      </c>
    </row>
    <row r="3470" spans="1:6" s="210" customFormat="1" ht="25.5">
      <c r="A3470" s="881"/>
      <c r="B3470" s="753" t="s">
        <v>1768</v>
      </c>
      <c r="C3470" s="789" t="s">
        <v>136</v>
      </c>
      <c r="D3470" s="629">
        <v>1</v>
      </c>
      <c r="E3470" s="882"/>
      <c r="F3470" s="1155">
        <f t="shared" si="31"/>
        <v>0</v>
      </c>
    </row>
    <row r="3471" spans="1:6" s="210" customFormat="1" ht="25.5" customHeight="1">
      <c r="A3471" s="881"/>
      <c r="B3471" s="753" t="s">
        <v>1769</v>
      </c>
      <c r="C3471" s="789" t="s">
        <v>136</v>
      </c>
      <c r="D3471" s="629">
        <v>1</v>
      </c>
      <c r="E3471" s="882"/>
      <c r="F3471" s="1155">
        <f t="shared" si="31"/>
        <v>0</v>
      </c>
    </row>
    <row r="3472" spans="1:6" s="210" customFormat="1" ht="25.5">
      <c r="A3472" s="881"/>
      <c r="B3472" s="753" t="s">
        <v>1770</v>
      </c>
      <c r="C3472" s="789" t="s">
        <v>136</v>
      </c>
      <c r="D3472" s="629">
        <v>3</v>
      </c>
      <c r="E3472" s="882"/>
      <c r="F3472" s="1155">
        <f t="shared" si="31"/>
        <v>0</v>
      </c>
    </row>
    <row r="3473" spans="1:6" s="210" customFormat="1" ht="25.5">
      <c r="A3473" s="881"/>
      <c r="B3473" s="753" t="s">
        <v>1771</v>
      </c>
      <c r="C3473" s="789" t="s">
        <v>136</v>
      </c>
      <c r="D3473" s="629">
        <v>14</v>
      </c>
      <c r="E3473" s="882"/>
      <c r="F3473" s="1155">
        <f t="shared" si="31"/>
        <v>0</v>
      </c>
    </row>
    <row r="3474" spans="1:6" s="210" customFormat="1" ht="25.5">
      <c r="A3474" s="881"/>
      <c r="B3474" s="753" t="s">
        <v>1772</v>
      </c>
      <c r="C3474" s="789" t="s">
        <v>136</v>
      </c>
      <c r="D3474" s="629">
        <v>1</v>
      </c>
      <c r="E3474" s="882"/>
      <c r="F3474" s="1155">
        <f t="shared" si="31"/>
        <v>0</v>
      </c>
    </row>
    <row r="3475" spans="1:6" s="210" customFormat="1">
      <c r="A3475" s="881"/>
      <c r="B3475" s="753" t="s">
        <v>1773</v>
      </c>
      <c r="C3475" s="789" t="s">
        <v>136</v>
      </c>
      <c r="D3475" s="629">
        <v>3</v>
      </c>
      <c r="E3475" s="882"/>
      <c r="F3475" s="1155">
        <f t="shared" si="31"/>
        <v>0</v>
      </c>
    </row>
    <row r="3476" spans="1:6" s="210" customFormat="1">
      <c r="A3476" s="881"/>
      <c r="B3476" s="753" t="s">
        <v>1774</v>
      </c>
      <c r="C3476" s="789" t="s">
        <v>136</v>
      </c>
      <c r="D3476" s="629">
        <v>12</v>
      </c>
      <c r="E3476" s="882"/>
      <c r="F3476" s="1155">
        <f t="shared" si="31"/>
        <v>0</v>
      </c>
    </row>
    <row r="3477" spans="1:6" s="210" customFormat="1">
      <c r="A3477" s="881"/>
      <c r="B3477" s="753" t="s">
        <v>1775</v>
      </c>
      <c r="C3477" s="789" t="s">
        <v>136</v>
      </c>
      <c r="D3477" s="629">
        <v>3</v>
      </c>
      <c r="E3477" s="882"/>
      <c r="F3477" s="1155">
        <f t="shared" si="31"/>
        <v>0</v>
      </c>
    </row>
    <row r="3478" spans="1:6" s="210" customFormat="1">
      <c r="A3478" s="881"/>
      <c r="B3478" s="753" t="s">
        <v>1764</v>
      </c>
      <c r="C3478" s="789" t="s">
        <v>136</v>
      </c>
      <c r="D3478" s="629">
        <v>15</v>
      </c>
      <c r="E3478" s="882"/>
      <c r="F3478" s="1155">
        <f t="shared" si="31"/>
        <v>0</v>
      </c>
    </row>
    <row r="3479" spans="1:6" s="210" customFormat="1">
      <c r="A3479" s="881"/>
      <c r="B3479" s="753" t="s">
        <v>1776</v>
      </c>
      <c r="C3479" s="789" t="s">
        <v>136</v>
      </c>
      <c r="D3479" s="629">
        <v>3</v>
      </c>
      <c r="E3479" s="882"/>
      <c r="F3479" s="1155">
        <f t="shared" si="31"/>
        <v>0</v>
      </c>
    </row>
    <row r="3480" spans="1:6" s="210" customFormat="1">
      <c r="A3480" s="881"/>
      <c r="B3480" s="753" t="s">
        <v>1777</v>
      </c>
      <c r="C3480" s="789" t="s">
        <v>136</v>
      </c>
      <c r="D3480" s="629">
        <v>1</v>
      </c>
      <c r="E3480" s="882"/>
      <c r="F3480" s="1155">
        <f t="shared" si="31"/>
        <v>0</v>
      </c>
    </row>
    <row r="3481" spans="1:6" s="210" customFormat="1">
      <c r="A3481" s="881"/>
      <c r="B3481" s="753" t="s">
        <v>1778</v>
      </c>
      <c r="C3481" s="789" t="s">
        <v>136</v>
      </c>
      <c r="D3481" s="629">
        <v>3</v>
      </c>
      <c r="E3481" s="882"/>
      <c r="F3481" s="1155">
        <f t="shared" si="31"/>
        <v>0</v>
      </c>
    </row>
    <row r="3482" spans="1:6" s="210" customFormat="1" ht="25.5">
      <c r="A3482" s="881"/>
      <c r="B3482" s="753" t="s">
        <v>1779</v>
      </c>
      <c r="C3482" s="789" t="s">
        <v>136</v>
      </c>
      <c r="D3482" s="629">
        <v>14</v>
      </c>
      <c r="E3482" s="882"/>
      <c r="F3482" s="1155">
        <f t="shared" si="31"/>
        <v>0</v>
      </c>
    </row>
    <row r="3483" spans="1:6" s="210" customFormat="1" ht="25.5">
      <c r="A3483" s="881"/>
      <c r="B3483" s="753" t="s">
        <v>1780</v>
      </c>
      <c r="C3483" s="789" t="s">
        <v>136</v>
      </c>
      <c r="D3483" s="629">
        <v>28</v>
      </c>
      <c r="E3483" s="882"/>
      <c r="F3483" s="1155">
        <f t="shared" si="31"/>
        <v>0</v>
      </c>
    </row>
    <row r="3484" spans="1:6" s="210" customFormat="1" ht="25.5">
      <c r="A3484" s="881"/>
      <c r="B3484" s="753" t="s">
        <v>1781</v>
      </c>
      <c r="C3484" s="789" t="s">
        <v>136</v>
      </c>
      <c r="D3484" s="629">
        <v>4</v>
      </c>
      <c r="E3484" s="882"/>
      <c r="F3484" s="1155">
        <f t="shared" si="31"/>
        <v>0</v>
      </c>
    </row>
    <row r="3485" spans="1:6" s="210" customFormat="1" ht="27.75" customHeight="1">
      <c r="A3485" s="881"/>
      <c r="B3485" s="582" t="s">
        <v>4090</v>
      </c>
      <c r="C3485" s="789" t="s">
        <v>136</v>
      </c>
      <c r="D3485" s="629">
        <v>4</v>
      </c>
      <c r="E3485" s="882"/>
      <c r="F3485" s="1155">
        <f t="shared" si="31"/>
        <v>0</v>
      </c>
    </row>
    <row r="3486" spans="1:6" s="210" customFormat="1">
      <c r="A3486" s="881"/>
      <c r="B3486" s="753" t="s">
        <v>1782</v>
      </c>
      <c r="C3486" s="789" t="s">
        <v>136</v>
      </c>
      <c r="D3486" s="629">
        <v>4</v>
      </c>
      <c r="E3486" s="882"/>
      <c r="F3486" s="1155">
        <f t="shared" si="31"/>
        <v>0</v>
      </c>
    </row>
    <row r="3487" spans="1:6" s="210" customFormat="1" ht="25.5">
      <c r="A3487" s="881"/>
      <c r="B3487" s="753" t="s">
        <v>1783</v>
      </c>
      <c r="C3487" s="789" t="s">
        <v>136</v>
      </c>
      <c r="D3487" s="629">
        <v>2</v>
      </c>
      <c r="E3487" s="882"/>
      <c r="F3487" s="1155">
        <f t="shared" si="31"/>
        <v>0</v>
      </c>
    </row>
    <row r="3488" spans="1:6" s="210" customFormat="1">
      <c r="A3488" s="881"/>
      <c r="B3488" s="753" t="s">
        <v>1784</v>
      </c>
      <c r="C3488" s="789"/>
      <c r="D3488" s="629"/>
      <c r="E3488" s="882"/>
      <c r="F3488" s="1155">
        <f t="shared" si="31"/>
        <v>0</v>
      </c>
    </row>
    <row r="3489" spans="1:6" s="210" customFormat="1" ht="25.5">
      <c r="A3489" s="881"/>
      <c r="B3489" s="753" t="s">
        <v>1785</v>
      </c>
      <c r="C3489" s="789" t="s">
        <v>136</v>
      </c>
      <c r="D3489" s="629">
        <v>1</v>
      </c>
      <c r="E3489" s="882"/>
      <c r="F3489" s="1155">
        <f t="shared" si="31"/>
        <v>0</v>
      </c>
    </row>
    <row r="3490" spans="1:6" s="210" customFormat="1" ht="25.5">
      <c r="A3490" s="881"/>
      <c r="B3490" s="753" t="s">
        <v>1786</v>
      </c>
      <c r="C3490" s="789" t="s">
        <v>136</v>
      </c>
      <c r="D3490" s="629">
        <v>1</v>
      </c>
      <c r="E3490" s="882"/>
      <c r="F3490" s="1155">
        <f t="shared" si="31"/>
        <v>0</v>
      </c>
    </row>
    <row r="3491" spans="1:6" s="210" customFormat="1" ht="25.5">
      <c r="A3491" s="881"/>
      <c r="B3491" s="753" t="s">
        <v>1787</v>
      </c>
      <c r="C3491" s="789" t="s">
        <v>1788</v>
      </c>
      <c r="D3491" s="629">
        <v>1</v>
      </c>
      <c r="E3491" s="882"/>
      <c r="F3491" s="1155">
        <f t="shared" si="31"/>
        <v>0</v>
      </c>
    </row>
    <row r="3492" spans="1:6" s="210" customFormat="1" ht="25.5">
      <c r="A3492" s="881"/>
      <c r="B3492" s="753" t="s">
        <v>1789</v>
      </c>
      <c r="C3492" s="789" t="s">
        <v>1788</v>
      </c>
      <c r="D3492" s="629">
        <v>1</v>
      </c>
      <c r="E3492" s="882"/>
      <c r="F3492" s="1155">
        <f t="shared" si="31"/>
        <v>0</v>
      </c>
    </row>
    <row r="3493" spans="1:6" s="210" customFormat="1" ht="25.5">
      <c r="A3493" s="881"/>
      <c r="B3493" s="753" t="s">
        <v>1790</v>
      </c>
      <c r="C3493" s="789" t="s">
        <v>1788</v>
      </c>
      <c r="D3493" s="629">
        <v>1</v>
      </c>
      <c r="E3493" s="882"/>
      <c r="F3493" s="1155">
        <f t="shared" si="31"/>
        <v>0</v>
      </c>
    </row>
    <row r="3494" spans="1:6" s="210" customFormat="1" ht="25.5">
      <c r="A3494" s="881"/>
      <c r="B3494" s="753" t="s">
        <v>1791</v>
      </c>
      <c r="C3494" s="789" t="s">
        <v>1788</v>
      </c>
      <c r="D3494" s="629">
        <v>2</v>
      </c>
      <c r="E3494" s="882"/>
      <c r="F3494" s="1155">
        <f t="shared" si="31"/>
        <v>0</v>
      </c>
    </row>
    <row r="3495" spans="1:6" s="210" customFormat="1" ht="13.5" customHeight="1">
      <c r="A3495" s="881"/>
      <c r="B3495" s="753" t="s">
        <v>1792</v>
      </c>
      <c r="C3495" s="789" t="s">
        <v>1788</v>
      </c>
      <c r="D3495" s="629">
        <v>1</v>
      </c>
      <c r="E3495" s="882"/>
      <c r="F3495" s="1155">
        <f t="shared" si="31"/>
        <v>0</v>
      </c>
    </row>
    <row r="3496" spans="1:6" s="241" customFormat="1">
      <c r="A3496" s="874"/>
      <c r="B3496" s="595"/>
      <c r="C3496" s="588"/>
      <c r="D3496" s="1207"/>
      <c r="E3496" s="883"/>
      <c r="F3496" s="590"/>
    </row>
    <row r="3497" spans="1:6" s="241" customFormat="1" ht="12" customHeight="1">
      <c r="A3497" s="874"/>
      <c r="B3497" s="595"/>
      <c r="C3497" s="588"/>
      <c r="D3497" s="1207"/>
      <c r="E3497" s="883"/>
      <c r="F3497" s="590"/>
    </row>
    <row r="3498" spans="1:6" s="241" customFormat="1" ht="80.25" customHeight="1">
      <c r="A3498" s="874" t="s">
        <v>200</v>
      </c>
      <c r="B3498" s="595" t="s">
        <v>4377</v>
      </c>
      <c r="C3498" s="588"/>
      <c r="D3498" s="887"/>
      <c r="E3498" s="883"/>
      <c r="F3498" s="883"/>
    </row>
    <row r="3499" spans="1:6" s="241" customFormat="1" ht="16.5" customHeight="1">
      <c r="A3499" s="874"/>
      <c r="B3499" s="880"/>
      <c r="C3499" s="588"/>
      <c r="D3499" s="887"/>
      <c r="E3499" s="883"/>
      <c r="F3499" s="883"/>
    </row>
    <row r="3500" spans="1:6" s="241" customFormat="1">
      <c r="A3500" s="881"/>
      <c r="B3500" s="753" t="s">
        <v>1793</v>
      </c>
      <c r="C3500" s="789" t="s">
        <v>136</v>
      </c>
      <c r="D3500" s="629">
        <v>1</v>
      </c>
      <c r="E3500" s="882"/>
      <c r="F3500" s="1155">
        <f>SUM(D3500*E3500)</f>
        <v>0</v>
      </c>
    </row>
    <row r="3501" spans="1:6" s="241" customFormat="1" ht="25.5">
      <c r="A3501" s="881"/>
      <c r="B3501" s="753" t="s">
        <v>1794</v>
      </c>
      <c r="C3501" s="789" t="s">
        <v>136</v>
      </c>
      <c r="D3501" s="629">
        <v>1</v>
      </c>
      <c r="E3501" s="882"/>
      <c r="F3501" s="1155">
        <f t="shared" ref="F3501:F3520" si="32">SUM(D3501*E3501)</f>
        <v>0</v>
      </c>
    </row>
    <row r="3502" spans="1:6" s="241" customFormat="1">
      <c r="A3502" s="881"/>
      <c r="B3502" s="753" t="s">
        <v>1795</v>
      </c>
      <c r="C3502" s="789" t="s">
        <v>136</v>
      </c>
      <c r="D3502" s="629">
        <v>3</v>
      </c>
      <c r="E3502" s="882"/>
      <c r="F3502" s="1155">
        <f t="shared" si="32"/>
        <v>0</v>
      </c>
    </row>
    <row r="3503" spans="1:6" s="241" customFormat="1" ht="25.5">
      <c r="A3503" s="881"/>
      <c r="B3503" s="753" t="s">
        <v>1796</v>
      </c>
      <c r="C3503" s="789" t="s">
        <v>136</v>
      </c>
      <c r="D3503" s="629">
        <v>5</v>
      </c>
      <c r="E3503" s="882"/>
      <c r="F3503" s="1155">
        <f t="shared" si="32"/>
        <v>0</v>
      </c>
    </row>
    <row r="3504" spans="1:6" s="241" customFormat="1" ht="14.25" customHeight="1">
      <c r="A3504" s="881"/>
      <c r="B3504" s="753" t="s">
        <v>1797</v>
      </c>
      <c r="C3504" s="789" t="s">
        <v>136</v>
      </c>
      <c r="D3504" s="629">
        <v>15</v>
      </c>
      <c r="E3504" s="882"/>
      <c r="F3504" s="1155">
        <f t="shared" si="32"/>
        <v>0</v>
      </c>
    </row>
    <row r="3505" spans="1:6" s="241" customFormat="1">
      <c r="A3505" s="881"/>
      <c r="B3505" s="753" t="s">
        <v>1778</v>
      </c>
      <c r="C3505" s="789" t="s">
        <v>136</v>
      </c>
      <c r="D3505" s="629">
        <f>2+2</f>
        <v>4</v>
      </c>
      <c r="E3505" s="882"/>
      <c r="F3505" s="1155">
        <f t="shared" si="32"/>
        <v>0</v>
      </c>
    </row>
    <row r="3506" spans="1:6" s="241" customFormat="1">
      <c r="A3506" s="881"/>
      <c r="B3506" s="753" t="s">
        <v>1777</v>
      </c>
      <c r="C3506" s="789" t="s">
        <v>136</v>
      </c>
      <c r="D3506" s="629">
        <v>2</v>
      </c>
      <c r="E3506" s="882"/>
      <c r="F3506" s="1155">
        <f t="shared" si="32"/>
        <v>0</v>
      </c>
    </row>
    <row r="3507" spans="1:6" s="241" customFormat="1" ht="25.5">
      <c r="A3507" s="881"/>
      <c r="B3507" s="753" t="s">
        <v>1779</v>
      </c>
      <c r="C3507" s="789" t="s">
        <v>136</v>
      </c>
      <c r="D3507" s="629">
        <v>20</v>
      </c>
      <c r="E3507" s="882"/>
      <c r="F3507" s="1155">
        <f t="shared" si="32"/>
        <v>0</v>
      </c>
    </row>
    <row r="3508" spans="1:6" s="241" customFormat="1" ht="25.5">
      <c r="A3508" s="881"/>
      <c r="B3508" s="753" t="s">
        <v>1798</v>
      </c>
      <c r="C3508" s="789" t="s">
        <v>136</v>
      </c>
      <c r="D3508" s="629">
        <v>1</v>
      </c>
      <c r="E3508" s="882"/>
      <c r="F3508" s="1155">
        <f t="shared" si="32"/>
        <v>0</v>
      </c>
    </row>
    <row r="3509" spans="1:6" s="241" customFormat="1" ht="25.5">
      <c r="A3509" s="881"/>
      <c r="B3509" s="753" t="s">
        <v>1799</v>
      </c>
      <c r="C3509" s="789" t="s">
        <v>136</v>
      </c>
      <c r="D3509" s="629">
        <v>5</v>
      </c>
      <c r="E3509" s="882"/>
      <c r="F3509" s="1155">
        <f t="shared" si="32"/>
        <v>0</v>
      </c>
    </row>
    <row r="3510" spans="1:6" s="241" customFormat="1" ht="25.5">
      <c r="A3510" s="881"/>
      <c r="B3510" s="753" t="s">
        <v>1780</v>
      </c>
      <c r="C3510" s="789" t="s">
        <v>136</v>
      </c>
      <c r="D3510" s="629">
        <f>29+10</f>
        <v>39</v>
      </c>
      <c r="E3510" s="882"/>
      <c r="F3510" s="1155">
        <f t="shared" si="32"/>
        <v>0</v>
      </c>
    </row>
    <row r="3511" spans="1:6" s="241" customFormat="1" ht="25.5">
      <c r="A3511" s="881"/>
      <c r="B3511" s="753" t="s">
        <v>1781</v>
      </c>
      <c r="C3511" s="789" t="s">
        <v>136</v>
      </c>
      <c r="D3511" s="629">
        <v>1</v>
      </c>
      <c r="E3511" s="882"/>
      <c r="F3511" s="1155">
        <f t="shared" si="32"/>
        <v>0</v>
      </c>
    </row>
    <row r="3512" spans="1:6" s="210" customFormat="1" ht="27.75" customHeight="1">
      <c r="A3512" s="881"/>
      <c r="B3512" s="582" t="s">
        <v>4090</v>
      </c>
      <c r="C3512" s="789" t="s">
        <v>136</v>
      </c>
      <c r="D3512" s="629">
        <v>5</v>
      </c>
      <c r="E3512" s="882"/>
      <c r="F3512" s="1155">
        <f t="shared" si="32"/>
        <v>0</v>
      </c>
    </row>
    <row r="3513" spans="1:6" s="241" customFormat="1" ht="25.5">
      <c r="A3513" s="881"/>
      <c r="B3513" s="753" t="s">
        <v>1800</v>
      </c>
      <c r="C3513" s="789" t="s">
        <v>136</v>
      </c>
      <c r="D3513" s="629">
        <v>1</v>
      </c>
      <c r="E3513" s="882"/>
      <c r="F3513" s="1155">
        <f t="shared" si="32"/>
        <v>0</v>
      </c>
    </row>
    <row r="3514" spans="1:6" s="241" customFormat="1">
      <c r="A3514" s="881"/>
      <c r="B3514" s="753" t="s">
        <v>1782</v>
      </c>
      <c r="C3514" s="789" t="s">
        <v>136</v>
      </c>
      <c r="D3514" s="629">
        <v>5</v>
      </c>
      <c r="E3514" s="882"/>
      <c r="F3514" s="1155">
        <f t="shared" si="32"/>
        <v>0</v>
      </c>
    </row>
    <row r="3515" spans="1:6" s="241" customFormat="1">
      <c r="A3515" s="881"/>
      <c r="B3515" s="753" t="s">
        <v>1801</v>
      </c>
      <c r="C3515" s="789" t="s">
        <v>136</v>
      </c>
      <c r="D3515" s="629">
        <v>5</v>
      </c>
      <c r="E3515" s="882"/>
      <c r="F3515" s="1155">
        <f t="shared" si="32"/>
        <v>0</v>
      </c>
    </row>
    <row r="3516" spans="1:6" s="241" customFormat="1">
      <c r="A3516" s="881"/>
      <c r="B3516" s="753" t="s">
        <v>1802</v>
      </c>
      <c r="C3516" s="789" t="s">
        <v>136</v>
      </c>
      <c r="D3516" s="629">
        <v>1</v>
      </c>
      <c r="E3516" s="882"/>
      <c r="F3516" s="1155">
        <f t="shared" si="32"/>
        <v>0</v>
      </c>
    </row>
    <row r="3517" spans="1:6" s="241" customFormat="1" ht="15" customHeight="1">
      <c r="A3517" s="881"/>
      <c r="B3517" s="753" t="s">
        <v>1803</v>
      </c>
      <c r="C3517" s="789" t="s">
        <v>136</v>
      </c>
      <c r="D3517" s="629">
        <v>5</v>
      </c>
      <c r="E3517" s="882"/>
      <c r="F3517" s="1155">
        <f t="shared" si="32"/>
        <v>0</v>
      </c>
    </row>
    <row r="3518" spans="1:6" s="241" customFormat="1" ht="25.5">
      <c r="A3518" s="881"/>
      <c r="B3518" s="753" t="s">
        <v>1804</v>
      </c>
      <c r="C3518" s="789" t="s">
        <v>136</v>
      </c>
      <c r="D3518" s="629">
        <v>5</v>
      </c>
      <c r="E3518" s="882"/>
      <c r="F3518" s="1155">
        <f t="shared" si="32"/>
        <v>0</v>
      </c>
    </row>
    <row r="3519" spans="1:6" s="241" customFormat="1" ht="25.5">
      <c r="A3519" s="881"/>
      <c r="B3519" s="753" t="s">
        <v>1805</v>
      </c>
      <c r="C3519" s="789" t="s">
        <v>136</v>
      </c>
      <c r="D3519" s="629">
        <v>1</v>
      </c>
      <c r="E3519" s="882"/>
      <c r="F3519" s="1155">
        <f t="shared" si="32"/>
        <v>0</v>
      </c>
    </row>
    <row r="3520" spans="1:6" s="241" customFormat="1" ht="25.5">
      <c r="A3520" s="881"/>
      <c r="B3520" s="753" t="s">
        <v>1806</v>
      </c>
      <c r="C3520" s="789" t="s">
        <v>136</v>
      </c>
      <c r="D3520" s="629">
        <v>1</v>
      </c>
      <c r="E3520" s="882"/>
      <c r="F3520" s="1155">
        <f t="shared" si="32"/>
        <v>0</v>
      </c>
    </row>
    <row r="3521" spans="1:6" s="241" customFormat="1">
      <c r="A3521" s="874"/>
      <c r="B3521" s="595"/>
      <c r="C3521" s="588"/>
      <c r="D3521" s="1207"/>
      <c r="E3521" s="883"/>
      <c r="F3521" s="590"/>
    </row>
    <row r="3522" spans="1:6" s="241" customFormat="1" ht="78" customHeight="1">
      <c r="A3522" s="874" t="s">
        <v>203</v>
      </c>
      <c r="B3522" s="595" t="s">
        <v>4378</v>
      </c>
      <c r="C3522" s="588"/>
      <c r="D3522" s="1207"/>
      <c r="E3522" s="883"/>
      <c r="F3522" s="590"/>
    </row>
    <row r="3523" spans="1:6" s="241" customFormat="1" ht="16.5" customHeight="1">
      <c r="A3523" s="874"/>
      <c r="B3523" s="880"/>
      <c r="C3523" s="588"/>
      <c r="D3523" s="1207"/>
      <c r="E3523" s="883"/>
      <c r="F3523" s="590"/>
    </row>
    <row r="3524" spans="1:6" s="241" customFormat="1" ht="13.5" customHeight="1">
      <c r="A3524" s="874"/>
      <c r="B3524" s="753" t="s">
        <v>1793</v>
      </c>
      <c r="C3524" s="789" t="s">
        <v>136</v>
      </c>
      <c r="D3524" s="629">
        <v>1</v>
      </c>
      <c r="E3524" s="882"/>
      <c r="F3524" s="1155">
        <f>SUM(D3524*E3524)</f>
        <v>0</v>
      </c>
    </row>
    <row r="3525" spans="1:6" s="241" customFormat="1" ht="13.5" customHeight="1">
      <c r="A3525" s="874"/>
      <c r="B3525" s="753" t="s">
        <v>1794</v>
      </c>
      <c r="C3525" s="789" t="s">
        <v>136</v>
      </c>
      <c r="D3525" s="629">
        <v>1</v>
      </c>
      <c r="E3525" s="882"/>
      <c r="F3525" s="1155">
        <f t="shared" ref="F3525:F3534" si="33">SUM(D3525*E3525)</f>
        <v>0</v>
      </c>
    </row>
    <row r="3526" spans="1:6" s="241" customFormat="1" ht="13.5" customHeight="1">
      <c r="A3526" s="874"/>
      <c r="B3526" s="753" t="s">
        <v>1795</v>
      </c>
      <c r="C3526" s="789" t="s">
        <v>136</v>
      </c>
      <c r="D3526" s="629">
        <v>3</v>
      </c>
      <c r="E3526" s="882"/>
      <c r="F3526" s="1155">
        <f t="shared" si="33"/>
        <v>0</v>
      </c>
    </row>
    <row r="3527" spans="1:6" s="241" customFormat="1" ht="13.5" customHeight="1">
      <c r="A3527" s="874"/>
      <c r="B3527" s="753" t="s">
        <v>1796</v>
      </c>
      <c r="C3527" s="789" t="s">
        <v>136</v>
      </c>
      <c r="D3527" s="629">
        <v>7</v>
      </c>
      <c r="E3527" s="882"/>
      <c r="F3527" s="1155">
        <f t="shared" si="33"/>
        <v>0</v>
      </c>
    </row>
    <row r="3528" spans="1:6" s="241" customFormat="1" ht="13.5" customHeight="1">
      <c r="A3528" s="874"/>
      <c r="B3528" s="753" t="s">
        <v>1778</v>
      </c>
      <c r="C3528" s="789" t="s">
        <v>136</v>
      </c>
      <c r="D3528" s="629">
        <v>4</v>
      </c>
      <c r="E3528" s="882"/>
      <c r="F3528" s="1155">
        <f t="shared" si="33"/>
        <v>0</v>
      </c>
    </row>
    <row r="3529" spans="1:6" s="241" customFormat="1" ht="13.5" customHeight="1">
      <c r="A3529" s="874"/>
      <c r="B3529" s="753" t="s">
        <v>1777</v>
      </c>
      <c r="C3529" s="789" t="s">
        <v>136</v>
      </c>
      <c r="D3529" s="629">
        <v>2</v>
      </c>
      <c r="E3529" s="882"/>
      <c r="F3529" s="1155">
        <f t="shared" si="33"/>
        <v>0</v>
      </c>
    </row>
    <row r="3530" spans="1:6" s="241" customFormat="1" ht="13.5" customHeight="1">
      <c r="A3530" s="874"/>
      <c r="B3530" s="753" t="s">
        <v>1797</v>
      </c>
      <c r="C3530" s="789" t="s">
        <v>136</v>
      </c>
      <c r="D3530" s="629">
        <v>18</v>
      </c>
      <c r="E3530" s="882"/>
      <c r="F3530" s="1155">
        <f t="shared" si="33"/>
        <v>0</v>
      </c>
    </row>
    <row r="3531" spans="1:6" s="241" customFormat="1" ht="26.25" customHeight="1">
      <c r="A3531" s="874"/>
      <c r="B3531" s="753" t="s">
        <v>1779</v>
      </c>
      <c r="C3531" s="789" t="s">
        <v>136</v>
      </c>
      <c r="D3531" s="629">
        <v>25</v>
      </c>
      <c r="E3531" s="882"/>
      <c r="F3531" s="1155">
        <f t="shared" si="33"/>
        <v>0</v>
      </c>
    </row>
    <row r="3532" spans="1:6" s="241" customFormat="1" ht="25.5" customHeight="1">
      <c r="A3532" s="874"/>
      <c r="B3532" s="753" t="s">
        <v>1780</v>
      </c>
      <c r="C3532" s="789" t="s">
        <v>136</v>
      </c>
      <c r="D3532" s="629">
        <v>35</v>
      </c>
      <c r="E3532" s="882"/>
      <c r="F3532" s="1155">
        <f t="shared" si="33"/>
        <v>0</v>
      </c>
    </row>
    <row r="3533" spans="1:6" s="210" customFormat="1" ht="27.75" customHeight="1">
      <c r="A3533" s="881"/>
      <c r="B3533" s="582" t="s">
        <v>4090</v>
      </c>
      <c r="C3533" s="789" t="s">
        <v>136</v>
      </c>
      <c r="D3533" s="629">
        <v>6</v>
      </c>
      <c r="E3533" s="882"/>
      <c r="F3533" s="1155">
        <f t="shared" si="33"/>
        <v>0</v>
      </c>
    </row>
    <row r="3534" spans="1:6" s="241" customFormat="1" ht="30" customHeight="1">
      <c r="A3534" s="874"/>
      <c r="B3534" s="582" t="s">
        <v>1800</v>
      </c>
      <c r="C3534" s="789" t="s">
        <v>136</v>
      </c>
      <c r="D3534" s="629">
        <f>2+1</f>
        <v>3</v>
      </c>
      <c r="E3534" s="882"/>
      <c r="F3534" s="1155">
        <f t="shared" si="33"/>
        <v>0</v>
      </c>
    </row>
    <row r="3535" spans="1:6" s="241" customFormat="1" ht="13.5" customHeight="1">
      <c r="A3535" s="874"/>
      <c r="B3535" s="753" t="s">
        <v>1782</v>
      </c>
      <c r="C3535" s="789" t="s">
        <v>136</v>
      </c>
      <c r="D3535" s="629">
        <v>4</v>
      </c>
      <c r="E3535" s="882"/>
      <c r="F3535" s="1155">
        <f>SUM(D3535*E3535)</f>
        <v>0</v>
      </c>
    </row>
    <row r="3536" spans="1:6" s="241" customFormat="1" ht="13.5" customHeight="1">
      <c r="A3536" s="874"/>
      <c r="B3536" s="753" t="s">
        <v>1807</v>
      </c>
      <c r="C3536" s="789" t="s">
        <v>136</v>
      </c>
      <c r="D3536" s="629">
        <v>1</v>
      </c>
      <c r="E3536" s="882"/>
      <c r="F3536" s="1155">
        <f>SUM(D3536*E3536)</f>
        <v>0</v>
      </c>
    </row>
    <row r="3537" spans="1:6" s="241" customFormat="1" ht="13.5" customHeight="1">
      <c r="A3537" s="874"/>
      <c r="B3537" s="753" t="s">
        <v>1806</v>
      </c>
      <c r="C3537" s="789" t="s">
        <v>136</v>
      </c>
      <c r="D3537" s="629">
        <v>1</v>
      </c>
      <c r="E3537" s="882"/>
      <c r="F3537" s="1155">
        <f>SUM(D3537*E3537)</f>
        <v>0</v>
      </c>
    </row>
    <row r="3538" spans="1:6" s="241" customFormat="1">
      <c r="A3538" s="874"/>
      <c r="B3538" s="595"/>
      <c r="C3538" s="588"/>
      <c r="D3538" s="1207"/>
      <c r="E3538" s="883"/>
      <c r="F3538" s="590"/>
    </row>
    <row r="3539" spans="1:6" s="248" customFormat="1" ht="13.5" customHeight="1">
      <c r="A3539" s="249"/>
      <c r="B3539" s="250"/>
      <c r="C3539" s="251"/>
      <c r="D3539" s="1211"/>
      <c r="E3539" s="563"/>
      <c r="F3539" s="252"/>
    </row>
    <row r="3540" spans="1:6" s="241" customFormat="1" ht="78.75" customHeight="1">
      <c r="A3540" s="874" t="s">
        <v>205</v>
      </c>
      <c r="B3540" s="595" t="s">
        <v>4343</v>
      </c>
      <c r="C3540" s="588"/>
      <c r="D3540" s="1207"/>
      <c r="E3540" s="883"/>
      <c r="F3540" s="590"/>
    </row>
    <row r="3541" spans="1:6" s="241" customFormat="1" ht="15" customHeight="1">
      <c r="A3541" s="874"/>
      <c r="B3541" s="884"/>
      <c r="C3541" s="885"/>
      <c r="D3541" s="1212"/>
      <c r="E3541" s="883"/>
      <c r="F3541" s="590"/>
    </row>
    <row r="3542" spans="1:6" s="241" customFormat="1">
      <c r="A3542" s="874"/>
      <c r="B3542" s="753" t="s">
        <v>1793</v>
      </c>
      <c r="C3542" s="789" t="s">
        <v>136</v>
      </c>
      <c r="D3542" s="629">
        <v>1</v>
      </c>
      <c r="E3542" s="882"/>
      <c r="F3542" s="1155">
        <f t="shared" ref="F3542:F3555" si="34">SUM(D3542*E3542)</f>
        <v>0</v>
      </c>
    </row>
    <row r="3543" spans="1:6" s="241" customFormat="1" ht="25.5">
      <c r="A3543" s="874"/>
      <c r="B3543" s="753" t="s">
        <v>1794</v>
      </c>
      <c r="C3543" s="789" t="s">
        <v>136</v>
      </c>
      <c r="D3543" s="629">
        <v>1</v>
      </c>
      <c r="E3543" s="882"/>
      <c r="F3543" s="1155">
        <f t="shared" si="34"/>
        <v>0</v>
      </c>
    </row>
    <row r="3544" spans="1:6" s="241" customFormat="1">
      <c r="A3544" s="874"/>
      <c r="B3544" s="753" t="s">
        <v>1795</v>
      </c>
      <c r="C3544" s="789" t="s">
        <v>136</v>
      </c>
      <c r="D3544" s="629">
        <v>3</v>
      </c>
      <c r="E3544" s="882"/>
      <c r="F3544" s="1155">
        <f t="shared" si="34"/>
        <v>0</v>
      </c>
    </row>
    <row r="3545" spans="1:6" s="241" customFormat="1" ht="25.5">
      <c r="A3545" s="874"/>
      <c r="B3545" s="753" t="s">
        <v>1796</v>
      </c>
      <c r="C3545" s="789" t="s">
        <v>136</v>
      </c>
      <c r="D3545" s="629">
        <v>6</v>
      </c>
      <c r="E3545" s="882"/>
      <c r="F3545" s="1155">
        <f t="shared" si="34"/>
        <v>0</v>
      </c>
    </row>
    <row r="3546" spans="1:6" s="241" customFormat="1">
      <c r="A3546" s="874"/>
      <c r="B3546" s="753" t="s">
        <v>1777</v>
      </c>
      <c r="C3546" s="789" t="s">
        <v>136</v>
      </c>
      <c r="D3546" s="629">
        <v>2</v>
      </c>
      <c r="E3546" s="882"/>
      <c r="F3546" s="1155">
        <f t="shared" si="34"/>
        <v>0</v>
      </c>
    </row>
    <row r="3547" spans="1:6" s="241" customFormat="1">
      <c r="A3547" s="874"/>
      <c r="B3547" s="753" t="s">
        <v>1778</v>
      </c>
      <c r="C3547" s="789" t="s">
        <v>136</v>
      </c>
      <c r="D3547" s="629">
        <v>4</v>
      </c>
      <c r="E3547" s="882"/>
      <c r="F3547" s="1155">
        <f t="shared" si="34"/>
        <v>0</v>
      </c>
    </row>
    <row r="3548" spans="1:6" s="241" customFormat="1" ht="15" customHeight="1">
      <c r="A3548" s="874"/>
      <c r="B3548" s="753" t="s">
        <v>1797</v>
      </c>
      <c r="C3548" s="789" t="s">
        <v>136</v>
      </c>
      <c r="D3548" s="629">
        <v>18</v>
      </c>
      <c r="E3548" s="882"/>
      <c r="F3548" s="1155">
        <f t="shared" si="34"/>
        <v>0</v>
      </c>
    </row>
    <row r="3549" spans="1:6" s="241" customFormat="1" ht="25.5">
      <c r="A3549" s="874"/>
      <c r="B3549" s="753" t="s">
        <v>1779</v>
      </c>
      <c r="C3549" s="789" t="s">
        <v>136</v>
      </c>
      <c r="D3549" s="629">
        <v>24</v>
      </c>
      <c r="E3549" s="882"/>
      <c r="F3549" s="1155">
        <f t="shared" si="34"/>
        <v>0</v>
      </c>
    </row>
    <row r="3550" spans="1:6" s="241" customFormat="1" ht="25.5">
      <c r="A3550" s="874"/>
      <c r="B3550" s="753" t="s">
        <v>1780</v>
      </c>
      <c r="C3550" s="789" t="s">
        <v>136</v>
      </c>
      <c r="D3550" s="629">
        <v>66</v>
      </c>
      <c r="E3550" s="882"/>
      <c r="F3550" s="1155">
        <f t="shared" si="34"/>
        <v>0</v>
      </c>
    </row>
    <row r="3551" spans="1:6" s="210" customFormat="1" ht="27.75" customHeight="1">
      <c r="A3551" s="881"/>
      <c r="B3551" s="582" t="s">
        <v>4090</v>
      </c>
      <c r="C3551" s="789" t="s">
        <v>136</v>
      </c>
      <c r="D3551" s="629">
        <v>6</v>
      </c>
      <c r="E3551" s="882"/>
      <c r="F3551" s="1155">
        <f t="shared" si="34"/>
        <v>0</v>
      </c>
    </row>
    <row r="3552" spans="1:6" s="241" customFormat="1" ht="25.5">
      <c r="A3552" s="874"/>
      <c r="B3552" s="753" t="s">
        <v>1800</v>
      </c>
      <c r="C3552" s="789" t="s">
        <v>136</v>
      </c>
      <c r="D3552" s="629">
        <v>1</v>
      </c>
      <c r="E3552" s="882"/>
      <c r="F3552" s="1155">
        <f t="shared" si="34"/>
        <v>0</v>
      </c>
    </row>
    <row r="3553" spans="1:6" s="241" customFormat="1">
      <c r="A3553" s="874"/>
      <c r="B3553" s="753" t="s">
        <v>1782</v>
      </c>
      <c r="C3553" s="789" t="s">
        <v>136</v>
      </c>
      <c r="D3553" s="629">
        <v>4</v>
      </c>
      <c r="E3553" s="882"/>
      <c r="F3553" s="1155">
        <f t="shared" si="34"/>
        <v>0</v>
      </c>
    </row>
    <row r="3554" spans="1:6" s="241" customFormat="1" ht="25.5">
      <c r="A3554" s="874"/>
      <c r="B3554" s="753" t="s">
        <v>1807</v>
      </c>
      <c r="C3554" s="789" t="s">
        <v>136</v>
      </c>
      <c r="D3554" s="629">
        <v>1</v>
      </c>
      <c r="E3554" s="882"/>
      <c r="F3554" s="1155">
        <f t="shared" si="34"/>
        <v>0</v>
      </c>
    </row>
    <row r="3555" spans="1:6" s="241" customFormat="1" ht="25.5">
      <c r="A3555" s="874"/>
      <c r="B3555" s="753" t="s">
        <v>1806</v>
      </c>
      <c r="C3555" s="789" t="s">
        <v>136</v>
      </c>
      <c r="D3555" s="629">
        <v>1</v>
      </c>
      <c r="E3555" s="882"/>
      <c r="F3555" s="1155">
        <f t="shared" si="34"/>
        <v>0</v>
      </c>
    </row>
    <row r="3556" spans="1:6" s="241" customFormat="1">
      <c r="A3556" s="874"/>
      <c r="B3556" s="595"/>
      <c r="C3556" s="588"/>
      <c r="D3556" s="1207"/>
      <c r="E3556" s="883"/>
      <c r="F3556" s="590"/>
    </row>
    <row r="3557" spans="1:6" s="248" customFormat="1" ht="13.5" customHeight="1">
      <c r="A3557" s="249"/>
      <c r="B3557" s="250"/>
      <c r="C3557" s="251"/>
      <c r="D3557" s="1211"/>
      <c r="E3557" s="563"/>
      <c r="F3557" s="252"/>
    </row>
    <row r="3558" spans="1:6" s="241" customFormat="1" ht="80.25" customHeight="1">
      <c r="A3558" s="874" t="s">
        <v>137</v>
      </c>
      <c r="B3558" s="595" t="s">
        <v>4379</v>
      </c>
      <c r="C3558" s="588"/>
      <c r="D3558" s="1207"/>
      <c r="E3558" s="883"/>
      <c r="F3558" s="590"/>
    </row>
    <row r="3559" spans="1:6" s="241" customFormat="1" ht="13.5" customHeight="1">
      <c r="A3559" s="874"/>
      <c r="B3559" s="880"/>
      <c r="C3559" s="588"/>
      <c r="D3559" s="1207"/>
      <c r="E3559" s="883"/>
      <c r="F3559" s="590"/>
    </row>
    <row r="3560" spans="1:6" s="241" customFormat="1">
      <c r="A3560" s="874"/>
      <c r="B3560" s="753" t="s">
        <v>1793</v>
      </c>
      <c r="C3560" s="789" t="s">
        <v>136</v>
      </c>
      <c r="D3560" s="629">
        <v>1</v>
      </c>
      <c r="E3560" s="882"/>
      <c r="F3560" s="1156">
        <f>SUM(D3560*E3560)</f>
        <v>0</v>
      </c>
    </row>
    <row r="3561" spans="1:6" s="241" customFormat="1" ht="25.5">
      <c r="A3561" s="874"/>
      <c r="B3561" s="753" t="s">
        <v>1794</v>
      </c>
      <c r="C3561" s="789" t="s">
        <v>136</v>
      </c>
      <c r="D3561" s="629">
        <v>1</v>
      </c>
      <c r="E3561" s="882"/>
      <c r="F3561" s="1156">
        <f t="shared" ref="F3561:F3574" si="35">SUM(D3561*E3561)</f>
        <v>0</v>
      </c>
    </row>
    <row r="3562" spans="1:6" s="241" customFormat="1">
      <c r="A3562" s="874"/>
      <c r="B3562" s="753" t="s">
        <v>1795</v>
      </c>
      <c r="C3562" s="789" t="s">
        <v>136</v>
      </c>
      <c r="D3562" s="629">
        <v>3</v>
      </c>
      <c r="E3562" s="882"/>
      <c r="F3562" s="1156">
        <f t="shared" si="35"/>
        <v>0</v>
      </c>
    </row>
    <row r="3563" spans="1:6" s="241" customFormat="1" ht="25.5">
      <c r="A3563" s="874"/>
      <c r="B3563" s="753" t="s">
        <v>1796</v>
      </c>
      <c r="C3563" s="789" t="s">
        <v>136</v>
      </c>
      <c r="D3563" s="629">
        <v>6</v>
      </c>
      <c r="E3563" s="882"/>
      <c r="F3563" s="1156">
        <f t="shared" si="35"/>
        <v>0</v>
      </c>
    </row>
    <row r="3564" spans="1:6" s="241" customFormat="1">
      <c r="A3564" s="874"/>
      <c r="B3564" s="753" t="s">
        <v>1778</v>
      </c>
      <c r="C3564" s="789" t="s">
        <v>136</v>
      </c>
      <c r="D3564" s="629">
        <v>2</v>
      </c>
      <c r="E3564" s="882"/>
      <c r="F3564" s="1156">
        <f t="shared" si="35"/>
        <v>0</v>
      </c>
    </row>
    <row r="3565" spans="1:6" s="241" customFormat="1">
      <c r="A3565" s="874"/>
      <c r="B3565" s="753" t="s">
        <v>1777</v>
      </c>
      <c r="C3565" s="789" t="s">
        <v>136</v>
      </c>
      <c r="D3565" s="629">
        <v>1</v>
      </c>
      <c r="E3565" s="882"/>
      <c r="F3565" s="1156">
        <f t="shared" si="35"/>
        <v>0</v>
      </c>
    </row>
    <row r="3566" spans="1:6" s="241" customFormat="1" ht="15.75" customHeight="1">
      <c r="A3566" s="874"/>
      <c r="B3566" s="582" t="s">
        <v>1797</v>
      </c>
      <c r="C3566" s="789" t="s">
        <v>136</v>
      </c>
      <c r="D3566" s="629">
        <v>9</v>
      </c>
      <c r="E3566" s="882"/>
      <c r="F3566" s="1156">
        <f t="shared" si="35"/>
        <v>0</v>
      </c>
    </row>
    <row r="3567" spans="1:6" s="241" customFormat="1" ht="15" customHeight="1">
      <c r="A3567" s="874"/>
      <c r="B3567" s="753" t="s">
        <v>1808</v>
      </c>
      <c r="C3567" s="789" t="s">
        <v>136</v>
      </c>
      <c r="D3567" s="629">
        <v>9</v>
      </c>
      <c r="E3567" s="882"/>
      <c r="F3567" s="1156">
        <f t="shared" si="35"/>
        <v>0</v>
      </c>
    </row>
    <row r="3568" spans="1:6" s="241" customFormat="1" ht="25.5">
      <c r="A3568" s="874"/>
      <c r="B3568" s="753" t="s">
        <v>1779</v>
      </c>
      <c r="C3568" s="789" t="s">
        <v>136</v>
      </c>
      <c r="D3568" s="629">
        <v>7</v>
      </c>
      <c r="E3568" s="882"/>
      <c r="F3568" s="1156">
        <f t="shared" si="35"/>
        <v>0</v>
      </c>
    </row>
    <row r="3569" spans="1:6" s="241" customFormat="1" ht="25.5">
      <c r="A3569" s="874"/>
      <c r="B3569" s="753" t="s">
        <v>1780</v>
      </c>
      <c r="C3569" s="789" t="s">
        <v>136</v>
      </c>
      <c r="D3569" s="629">
        <v>11</v>
      </c>
      <c r="E3569" s="882"/>
      <c r="F3569" s="1156">
        <f t="shared" si="35"/>
        <v>0</v>
      </c>
    </row>
    <row r="3570" spans="1:6" s="241" customFormat="1" ht="25.5">
      <c r="A3570" s="874"/>
      <c r="B3570" s="753" t="s">
        <v>1781</v>
      </c>
      <c r="C3570" s="789" t="s">
        <v>136</v>
      </c>
      <c r="D3570" s="629">
        <v>1</v>
      </c>
      <c r="E3570" s="882"/>
      <c r="F3570" s="1156">
        <f t="shared" si="35"/>
        <v>0</v>
      </c>
    </row>
    <row r="3571" spans="1:6" s="210" customFormat="1" ht="27.75" customHeight="1">
      <c r="A3571" s="881"/>
      <c r="B3571" s="582" t="s">
        <v>4090</v>
      </c>
      <c r="C3571" s="789" t="s">
        <v>136</v>
      </c>
      <c r="D3571" s="629">
        <v>3</v>
      </c>
      <c r="E3571" s="882"/>
      <c r="F3571" s="1156">
        <f t="shared" si="35"/>
        <v>0</v>
      </c>
    </row>
    <row r="3572" spans="1:6" s="241" customFormat="1" ht="25.5">
      <c r="A3572" s="874"/>
      <c r="B3572" s="753" t="s">
        <v>1800</v>
      </c>
      <c r="C3572" s="789" t="s">
        <v>136</v>
      </c>
      <c r="D3572" s="629">
        <v>1</v>
      </c>
      <c r="E3572" s="882"/>
      <c r="F3572" s="1156">
        <f t="shared" si="35"/>
        <v>0</v>
      </c>
    </row>
    <row r="3573" spans="1:6" s="241" customFormat="1" ht="25.5">
      <c r="A3573" s="874"/>
      <c r="B3573" s="753" t="s">
        <v>1809</v>
      </c>
      <c r="C3573" s="789" t="s">
        <v>136</v>
      </c>
      <c r="D3573" s="629">
        <v>1</v>
      </c>
      <c r="E3573" s="882"/>
      <c r="F3573" s="1156">
        <f t="shared" si="35"/>
        <v>0</v>
      </c>
    </row>
    <row r="3574" spans="1:6" s="241" customFormat="1" ht="25.5">
      <c r="A3574" s="874"/>
      <c r="B3574" s="753" t="s">
        <v>1806</v>
      </c>
      <c r="C3574" s="789" t="s">
        <v>136</v>
      </c>
      <c r="D3574" s="629">
        <v>1</v>
      </c>
      <c r="E3574" s="882"/>
      <c r="F3574" s="1156">
        <f t="shared" si="35"/>
        <v>0</v>
      </c>
    </row>
    <row r="3575" spans="1:6" s="241" customFormat="1">
      <c r="A3575" s="874"/>
      <c r="B3575" s="595"/>
      <c r="C3575" s="588"/>
      <c r="D3575" s="1207"/>
      <c r="E3575" s="883"/>
      <c r="F3575" s="589"/>
    </row>
    <row r="3576" spans="1:6" s="248" customFormat="1">
      <c r="A3576" s="249"/>
      <c r="B3576" s="250"/>
      <c r="C3576" s="251"/>
      <c r="D3576" s="1211"/>
      <c r="E3576" s="563"/>
      <c r="F3576" s="273"/>
    </row>
    <row r="3577" spans="1:6" s="241" customFormat="1" ht="80.25" customHeight="1">
      <c r="A3577" s="874" t="s">
        <v>144</v>
      </c>
      <c r="B3577" s="595" t="s">
        <v>4380</v>
      </c>
      <c r="C3577" s="588"/>
      <c r="D3577" s="1207"/>
      <c r="E3577" s="883"/>
      <c r="F3577" s="589"/>
    </row>
    <row r="3578" spans="1:6" s="241" customFormat="1" ht="15" customHeight="1">
      <c r="A3578" s="874"/>
      <c r="B3578" s="880"/>
      <c r="C3578" s="588"/>
      <c r="D3578" s="1207"/>
      <c r="E3578" s="883"/>
      <c r="F3578" s="589"/>
    </row>
    <row r="3579" spans="1:6" s="241" customFormat="1">
      <c r="A3579" s="874"/>
      <c r="B3579" s="753" t="s">
        <v>1810</v>
      </c>
      <c r="C3579" s="789" t="s">
        <v>136</v>
      </c>
      <c r="D3579" s="629">
        <v>1</v>
      </c>
      <c r="E3579" s="882"/>
      <c r="F3579" s="1156">
        <f>SUM(D3579*E3579)</f>
        <v>0</v>
      </c>
    </row>
    <row r="3580" spans="1:6" s="241" customFormat="1" ht="25.5">
      <c r="A3580" s="874"/>
      <c r="B3580" s="753" t="s">
        <v>4249</v>
      </c>
      <c r="C3580" s="789" t="s">
        <v>136</v>
      </c>
      <c r="D3580" s="629">
        <v>1</v>
      </c>
      <c r="E3580" s="882"/>
      <c r="F3580" s="1156">
        <f t="shared" ref="F3580:F3589" si="36">SUM(D3580*E3580)</f>
        <v>0</v>
      </c>
    </row>
    <row r="3581" spans="1:6" s="241" customFormat="1" ht="25.5">
      <c r="A3581" s="874"/>
      <c r="B3581" s="753" t="s">
        <v>1794</v>
      </c>
      <c r="C3581" s="789" t="s">
        <v>136</v>
      </c>
      <c r="D3581" s="629">
        <v>17</v>
      </c>
      <c r="E3581" s="882"/>
      <c r="F3581" s="1156">
        <f t="shared" si="36"/>
        <v>0</v>
      </c>
    </row>
    <row r="3582" spans="1:6" s="241" customFormat="1">
      <c r="A3582" s="874"/>
      <c r="B3582" s="753" t="s">
        <v>1795</v>
      </c>
      <c r="C3582" s="789" t="s">
        <v>136</v>
      </c>
      <c r="D3582" s="629">
        <v>9</v>
      </c>
      <c r="E3582" s="882"/>
      <c r="F3582" s="1156">
        <f t="shared" si="36"/>
        <v>0</v>
      </c>
    </row>
    <row r="3583" spans="1:6" s="241" customFormat="1">
      <c r="A3583" s="874"/>
      <c r="B3583" s="753" t="s">
        <v>1811</v>
      </c>
      <c r="C3583" s="789" t="s">
        <v>136</v>
      </c>
      <c r="D3583" s="629">
        <v>15</v>
      </c>
      <c r="E3583" s="882"/>
      <c r="F3583" s="1156">
        <f t="shared" si="36"/>
        <v>0</v>
      </c>
    </row>
    <row r="3584" spans="1:6" s="241" customFormat="1">
      <c r="A3584" s="874"/>
      <c r="B3584" s="753" t="s">
        <v>1812</v>
      </c>
      <c r="C3584" s="789" t="s">
        <v>136</v>
      </c>
      <c r="D3584" s="629">
        <v>3</v>
      </c>
      <c r="E3584" s="882"/>
      <c r="F3584" s="1156">
        <f t="shared" si="36"/>
        <v>0</v>
      </c>
    </row>
    <row r="3585" spans="1:6" s="241" customFormat="1">
      <c r="A3585" s="874"/>
      <c r="B3585" s="753" t="s">
        <v>1813</v>
      </c>
      <c r="C3585" s="789" t="s">
        <v>136</v>
      </c>
      <c r="D3585" s="629">
        <v>9</v>
      </c>
      <c r="E3585" s="882"/>
      <c r="F3585" s="1156">
        <f t="shared" si="36"/>
        <v>0</v>
      </c>
    </row>
    <row r="3586" spans="1:6" s="210" customFormat="1" ht="27.75" customHeight="1">
      <c r="A3586" s="881"/>
      <c r="B3586" s="582" t="s">
        <v>4090</v>
      </c>
      <c r="C3586" s="789" t="s">
        <v>136</v>
      </c>
      <c r="D3586" s="629">
        <v>3</v>
      </c>
      <c r="E3586" s="882"/>
      <c r="F3586" s="1156">
        <f>D3586*E3586</f>
        <v>0</v>
      </c>
    </row>
    <row r="3587" spans="1:6" s="241" customFormat="1">
      <c r="A3587" s="874"/>
      <c r="B3587" s="753" t="s">
        <v>1777</v>
      </c>
      <c r="C3587" s="789" t="s">
        <v>136</v>
      </c>
      <c r="D3587" s="629">
        <v>1</v>
      </c>
      <c r="E3587" s="882"/>
      <c r="F3587" s="1156">
        <f t="shared" si="36"/>
        <v>0</v>
      </c>
    </row>
    <row r="3588" spans="1:6" s="241" customFormat="1">
      <c r="A3588" s="874"/>
      <c r="B3588" s="753" t="s">
        <v>1778</v>
      </c>
      <c r="C3588" s="789" t="s">
        <v>136</v>
      </c>
      <c r="D3588" s="629">
        <v>2</v>
      </c>
      <c r="E3588" s="882"/>
      <c r="F3588" s="1156">
        <f t="shared" si="36"/>
        <v>0</v>
      </c>
    </row>
    <row r="3589" spans="1:6" s="241" customFormat="1" ht="25.5">
      <c r="A3589" s="874"/>
      <c r="B3589" s="753" t="s">
        <v>1800</v>
      </c>
      <c r="C3589" s="789" t="s">
        <v>136</v>
      </c>
      <c r="D3589" s="629">
        <v>3</v>
      </c>
      <c r="E3589" s="882"/>
      <c r="F3589" s="1156">
        <f t="shared" si="36"/>
        <v>0</v>
      </c>
    </row>
    <row r="3590" spans="1:6" s="241" customFormat="1" ht="25.5">
      <c r="A3590" s="874"/>
      <c r="B3590" s="753" t="s">
        <v>1814</v>
      </c>
      <c r="C3590" s="789" t="s">
        <v>136</v>
      </c>
      <c r="D3590" s="629">
        <v>1</v>
      </c>
      <c r="E3590" s="882"/>
      <c r="F3590" s="1156">
        <f>SUM(D3590*E3590)</f>
        <v>0</v>
      </c>
    </row>
    <row r="3591" spans="1:6" s="241" customFormat="1">
      <c r="A3591" s="874"/>
      <c r="B3591" s="595"/>
      <c r="C3591" s="588"/>
      <c r="D3591" s="1207"/>
      <c r="E3591" s="883"/>
      <c r="F3591" s="589"/>
    </row>
    <row r="3592" spans="1:6" s="241" customFormat="1" ht="81" customHeight="1">
      <c r="A3592" s="874" t="s">
        <v>147</v>
      </c>
      <c r="B3592" s="595" t="s">
        <v>4381</v>
      </c>
      <c r="C3592" s="588"/>
      <c r="D3592" s="887"/>
      <c r="E3592" s="883"/>
      <c r="F3592" s="883"/>
    </row>
    <row r="3593" spans="1:6" s="241" customFormat="1" ht="15.75" customHeight="1">
      <c r="A3593" s="874"/>
      <c r="B3593" s="880"/>
      <c r="C3593" s="588"/>
      <c r="D3593" s="887"/>
      <c r="E3593" s="883"/>
      <c r="F3593" s="883"/>
    </row>
    <row r="3594" spans="1:6" s="241" customFormat="1">
      <c r="A3594" s="595"/>
      <c r="B3594" s="753" t="s">
        <v>1777</v>
      </c>
      <c r="C3594" s="789" t="s">
        <v>136</v>
      </c>
      <c r="D3594" s="629">
        <v>1</v>
      </c>
      <c r="E3594" s="882"/>
      <c r="F3594" s="1156">
        <f>SUM(D3594*E3594)</f>
        <v>0</v>
      </c>
    </row>
    <row r="3595" spans="1:6" s="241" customFormat="1" ht="25.5">
      <c r="A3595" s="595"/>
      <c r="B3595" s="753" t="s">
        <v>1794</v>
      </c>
      <c r="C3595" s="789" t="s">
        <v>136</v>
      </c>
      <c r="D3595" s="629">
        <v>1</v>
      </c>
      <c r="E3595" s="882"/>
      <c r="F3595" s="1156">
        <f t="shared" ref="F3595:F3603" si="37">SUM(D3595*E3595)</f>
        <v>0</v>
      </c>
    </row>
    <row r="3596" spans="1:6" s="241" customFormat="1">
      <c r="A3596" s="595"/>
      <c r="B3596" s="753" t="s">
        <v>1811</v>
      </c>
      <c r="C3596" s="789" t="s">
        <v>136</v>
      </c>
      <c r="D3596" s="629">
        <v>3</v>
      </c>
      <c r="E3596" s="882"/>
      <c r="F3596" s="1156">
        <f t="shared" si="37"/>
        <v>0</v>
      </c>
    </row>
    <row r="3597" spans="1:6" s="241" customFormat="1" ht="25.5">
      <c r="A3597" s="595"/>
      <c r="B3597" s="753" t="s">
        <v>1796</v>
      </c>
      <c r="C3597" s="789" t="s">
        <v>136</v>
      </c>
      <c r="D3597" s="629">
        <v>3</v>
      </c>
      <c r="E3597" s="882"/>
      <c r="F3597" s="1156">
        <f t="shared" si="37"/>
        <v>0</v>
      </c>
    </row>
    <row r="3598" spans="1:6" s="241" customFormat="1" ht="15.75" customHeight="1">
      <c r="A3598" s="595"/>
      <c r="B3598" s="582" t="s">
        <v>1797</v>
      </c>
      <c r="C3598" s="789" t="s">
        <v>136</v>
      </c>
      <c r="D3598" s="629">
        <v>9</v>
      </c>
      <c r="E3598" s="882"/>
      <c r="F3598" s="1156">
        <f t="shared" si="37"/>
        <v>0</v>
      </c>
    </row>
    <row r="3599" spans="1:6" s="241" customFormat="1">
      <c r="A3599" s="595"/>
      <c r="B3599" s="753" t="s">
        <v>1778</v>
      </c>
      <c r="C3599" s="789" t="s">
        <v>136</v>
      </c>
      <c r="D3599" s="629">
        <v>2</v>
      </c>
      <c r="E3599" s="882"/>
      <c r="F3599" s="1156">
        <f t="shared" si="37"/>
        <v>0</v>
      </c>
    </row>
    <row r="3600" spans="1:6" s="241" customFormat="1">
      <c r="A3600" s="595"/>
      <c r="B3600" s="753" t="s">
        <v>1777</v>
      </c>
      <c r="C3600" s="789" t="s">
        <v>136</v>
      </c>
      <c r="D3600" s="629">
        <v>1</v>
      </c>
      <c r="E3600" s="882"/>
      <c r="F3600" s="1156">
        <f t="shared" si="37"/>
        <v>0</v>
      </c>
    </row>
    <row r="3601" spans="1:6" s="241" customFormat="1" ht="25.5">
      <c r="A3601" s="595"/>
      <c r="B3601" s="753" t="s">
        <v>1779</v>
      </c>
      <c r="C3601" s="789" t="s">
        <v>136</v>
      </c>
      <c r="D3601" s="629">
        <v>4</v>
      </c>
      <c r="E3601" s="882"/>
      <c r="F3601" s="1156">
        <f t="shared" si="37"/>
        <v>0</v>
      </c>
    </row>
    <row r="3602" spans="1:6" s="241" customFormat="1" ht="25.5">
      <c r="A3602" s="595"/>
      <c r="B3602" s="753" t="s">
        <v>1780</v>
      </c>
      <c r="C3602" s="789" t="s">
        <v>136</v>
      </c>
      <c r="D3602" s="629">
        <v>16</v>
      </c>
      <c r="E3602" s="882"/>
      <c r="F3602" s="1156">
        <f t="shared" si="37"/>
        <v>0</v>
      </c>
    </row>
    <row r="3603" spans="1:6" s="210" customFormat="1" ht="27.75" customHeight="1">
      <c r="A3603" s="881"/>
      <c r="B3603" s="582" t="s">
        <v>4090</v>
      </c>
      <c r="C3603" s="789" t="s">
        <v>136</v>
      </c>
      <c r="D3603" s="629">
        <v>3</v>
      </c>
      <c r="E3603" s="882"/>
      <c r="F3603" s="1156">
        <f t="shared" si="37"/>
        <v>0</v>
      </c>
    </row>
    <row r="3604" spans="1:6" s="241" customFormat="1" ht="25.5">
      <c r="A3604" s="595"/>
      <c r="B3604" s="753" t="s">
        <v>1815</v>
      </c>
      <c r="C3604" s="789" t="s">
        <v>136</v>
      </c>
      <c r="D3604" s="629">
        <v>1</v>
      </c>
      <c r="E3604" s="882"/>
      <c r="F3604" s="1156">
        <f>SUM(D3604*E3604)</f>
        <v>0</v>
      </c>
    </row>
    <row r="3605" spans="1:6" s="241" customFormat="1">
      <c r="A3605" s="874"/>
      <c r="B3605" s="595"/>
      <c r="C3605" s="588"/>
      <c r="D3605" s="1207"/>
      <c r="E3605" s="883"/>
      <c r="F3605" s="589"/>
    </row>
    <row r="3606" spans="1:6" s="241" customFormat="1" ht="79.5" customHeight="1">
      <c r="A3606" s="874" t="s">
        <v>132</v>
      </c>
      <c r="B3606" s="595" t="s">
        <v>4342</v>
      </c>
      <c r="C3606" s="588"/>
      <c r="D3606" s="1207"/>
      <c r="E3606" s="883"/>
      <c r="F3606" s="589"/>
    </row>
    <row r="3607" spans="1:6" s="241" customFormat="1" ht="15.75" customHeight="1">
      <c r="A3607" s="874"/>
      <c r="B3607" s="880"/>
      <c r="C3607" s="588"/>
      <c r="D3607" s="1207"/>
      <c r="E3607" s="883"/>
      <c r="F3607" s="589"/>
    </row>
    <row r="3608" spans="1:6" s="241" customFormat="1">
      <c r="A3608" s="874"/>
      <c r="B3608" s="753" t="s">
        <v>1816</v>
      </c>
      <c r="C3608" s="789" t="s">
        <v>136</v>
      </c>
      <c r="D3608" s="629">
        <v>17</v>
      </c>
      <c r="E3608" s="882"/>
      <c r="F3608" s="1156">
        <f t="shared" ref="F3608:F3613" si="38">SUM(D3608*E3608)</f>
        <v>0</v>
      </c>
    </row>
    <row r="3609" spans="1:6" s="241" customFormat="1" ht="15.75" customHeight="1">
      <c r="A3609" s="874"/>
      <c r="B3609" s="753" t="s">
        <v>1817</v>
      </c>
      <c r="C3609" s="789" t="s">
        <v>136</v>
      </c>
      <c r="D3609" s="629">
        <v>1</v>
      </c>
      <c r="E3609" s="882"/>
      <c r="F3609" s="1156">
        <f t="shared" si="38"/>
        <v>0</v>
      </c>
    </row>
    <row r="3610" spans="1:6" s="241" customFormat="1">
      <c r="A3610" s="874"/>
      <c r="B3610" s="753" t="s">
        <v>1818</v>
      </c>
      <c r="C3610" s="789" t="s">
        <v>1788</v>
      </c>
      <c r="D3610" s="629">
        <v>1</v>
      </c>
      <c r="E3610" s="882"/>
      <c r="F3610" s="1156">
        <f t="shared" si="38"/>
        <v>0</v>
      </c>
    </row>
    <row r="3611" spans="1:6" s="241" customFormat="1">
      <c r="A3611" s="874"/>
      <c r="B3611" s="753" t="s">
        <v>1819</v>
      </c>
      <c r="C3611" s="789" t="s">
        <v>136</v>
      </c>
      <c r="D3611" s="629">
        <v>1</v>
      </c>
      <c r="E3611" s="882"/>
      <c r="F3611" s="1156">
        <f t="shared" si="38"/>
        <v>0</v>
      </c>
    </row>
    <row r="3612" spans="1:6" s="241" customFormat="1">
      <c r="A3612" s="874"/>
      <c r="B3612" s="753" t="s">
        <v>1820</v>
      </c>
      <c r="C3612" s="789" t="s">
        <v>136</v>
      </c>
      <c r="D3612" s="629">
        <v>1</v>
      </c>
      <c r="E3612" s="882"/>
      <c r="F3612" s="1156">
        <f t="shared" si="38"/>
        <v>0</v>
      </c>
    </row>
    <row r="3613" spans="1:6" s="241" customFormat="1">
      <c r="A3613" s="874"/>
      <c r="B3613" s="753" t="s">
        <v>1821</v>
      </c>
      <c r="C3613" s="789" t="s">
        <v>136</v>
      </c>
      <c r="D3613" s="629">
        <v>1</v>
      </c>
      <c r="E3613" s="882"/>
      <c r="F3613" s="1156">
        <f t="shared" si="38"/>
        <v>0</v>
      </c>
    </row>
    <row r="3614" spans="1:6" s="241" customFormat="1">
      <c r="A3614" s="874"/>
      <c r="B3614" s="595"/>
      <c r="C3614" s="588"/>
      <c r="D3614" s="1207"/>
      <c r="E3614" s="883"/>
      <c r="F3614" s="589"/>
    </row>
    <row r="3615" spans="1:6" s="255" customFormat="1">
      <c r="A3615" s="253"/>
      <c r="B3615" s="254"/>
      <c r="C3615" s="232"/>
      <c r="D3615" s="1213"/>
      <c r="E3615" s="246"/>
      <c r="F3615" s="256"/>
    </row>
    <row r="3616" spans="1:6" s="241" customFormat="1" ht="77.25" customHeight="1">
      <c r="A3616" s="874" t="s">
        <v>46</v>
      </c>
      <c r="B3616" s="595" t="s">
        <v>4382</v>
      </c>
      <c r="C3616" s="588"/>
      <c r="D3616" s="1207"/>
      <c r="E3616" s="883"/>
      <c r="F3616" s="589"/>
    </row>
    <row r="3617" spans="1:6" s="241" customFormat="1" ht="15" customHeight="1">
      <c r="A3617" s="874"/>
      <c r="B3617" s="880"/>
      <c r="C3617" s="588"/>
      <c r="D3617" s="1207"/>
      <c r="E3617" s="883"/>
      <c r="F3617" s="589"/>
    </row>
    <row r="3618" spans="1:6" s="241" customFormat="1">
      <c r="A3618" s="874"/>
      <c r="B3618" s="753" t="s">
        <v>1822</v>
      </c>
      <c r="C3618" s="789" t="s">
        <v>136</v>
      </c>
      <c r="D3618" s="629">
        <v>1</v>
      </c>
      <c r="E3618" s="882"/>
      <c r="F3618" s="1156">
        <f>SUM(D3618*E3618)</f>
        <v>0</v>
      </c>
    </row>
    <row r="3619" spans="1:6" s="241" customFormat="1" ht="25.5">
      <c r="A3619" s="874"/>
      <c r="B3619" s="753" t="s">
        <v>1823</v>
      </c>
      <c r="C3619" s="789" t="s">
        <v>136</v>
      </c>
      <c r="D3619" s="629">
        <f>7+2</f>
        <v>9</v>
      </c>
      <c r="E3619" s="882"/>
      <c r="F3619" s="1156">
        <f>SUM(D3619*E3619)</f>
        <v>0</v>
      </c>
    </row>
    <row r="3620" spans="1:6" s="241" customFormat="1" ht="25.5">
      <c r="A3620" s="874"/>
      <c r="B3620" s="753" t="s">
        <v>1824</v>
      </c>
      <c r="C3620" s="789" t="s">
        <v>136</v>
      </c>
      <c r="D3620" s="629">
        <v>1</v>
      </c>
      <c r="E3620" s="882"/>
      <c r="F3620" s="1156">
        <f t="shared" ref="F3620:F3629" si="39">SUM(D3620*E3620)</f>
        <v>0</v>
      </c>
    </row>
    <row r="3621" spans="1:6" s="241" customFormat="1" ht="25.5">
      <c r="A3621" s="874"/>
      <c r="B3621" s="753" t="s">
        <v>1780</v>
      </c>
      <c r="C3621" s="789" t="s">
        <v>136</v>
      </c>
      <c r="D3621" s="629">
        <v>2</v>
      </c>
      <c r="E3621" s="882"/>
      <c r="F3621" s="1156">
        <f t="shared" si="39"/>
        <v>0</v>
      </c>
    </row>
    <row r="3622" spans="1:6" s="241" customFormat="1" ht="29.25" customHeight="1">
      <c r="A3622" s="874"/>
      <c r="B3622" s="753" t="s">
        <v>1825</v>
      </c>
      <c r="C3622" s="789" t="s">
        <v>136</v>
      </c>
      <c r="D3622" s="629">
        <v>2</v>
      </c>
      <c r="E3622" s="882"/>
      <c r="F3622" s="1156">
        <f t="shared" si="39"/>
        <v>0</v>
      </c>
    </row>
    <row r="3623" spans="1:6" s="241" customFormat="1" ht="25.5">
      <c r="A3623" s="874"/>
      <c r="B3623" s="753" t="s">
        <v>1826</v>
      </c>
      <c r="C3623" s="789" t="s">
        <v>136</v>
      </c>
      <c r="D3623" s="629">
        <v>1</v>
      </c>
      <c r="E3623" s="882"/>
      <c r="F3623" s="1156">
        <f t="shared" si="39"/>
        <v>0</v>
      </c>
    </row>
    <row r="3624" spans="1:6" s="241" customFormat="1">
      <c r="A3624" s="874"/>
      <c r="B3624" s="753" t="s">
        <v>1827</v>
      </c>
      <c r="C3624" s="789" t="s">
        <v>136</v>
      </c>
      <c r="D3624" s="629">
        <v>1</v>
      </c>
      <c r="E3624" s="882"/>
      <c r="F3624" s="1156">
        <f t="shared" si="39"/>
        <v>0</v>
      </c>
    </row>
    <row r="3625" spans="1:6" s="241" customFormat="1" ht="25.5">
      <c r="A3625" s="874"/>
      <c r="B3625" s="753" t="s">
        <v>1828</v>
      </c>
      <c r="C3625" s="789" t="s">
        <v>136</v>
      </c>
      <c r="D3625" s="629">
        <v>1</v>
      </c>
      <c r="E3625" s="882"/>
      <c r="F3625" s="1156">
        <f t="shared" si="39"/>
        <v>0</v>
      </c>
    </row>
    <row r="3626" spans="1:6" s="241" customFormat="1" ht="25.5">
      <c r="A3626" s="874"/>
      <c r="B3626" s="753" t="s">
        <v>1829</v>
      </c>
      <c r="C3626" s="789" t="s">
        <v>136</v>
      </c>
      <c r="D3626" s="629">
        <v>28</v>
      </c>
      <c r="E3626" s="882"/>
      <c r="F3626" s="1156">
        <f>SUM(D3626*E3626)</f>
        <v>0</v>
      </c>
    </row>
    <row r="3627" spans="1:6" s="241" customFormat="1" ht="25.5">
      <c r="A3627" s="874"/>
      <c r="B3627" s="753" t="s">
        <v>1830</v>
      </c>
      <c r="C3627" s="789" t="s">
        <v>136</v>
      </c>
      <c r="D3627" s="629">
        <v>28</v>
      </c>
      <c r="E3627" s="882"/>
      <c r="F3627" s="1156">
        <f t="shared" si="39"/>
        <v>0</v>
      </c>
    </row>
    <row r="3628" spans="1:6" s="241" customFormat="1" ht="29.25" customHeight="1">
      <c r="A3628" s="874"/>
      <c r="B3628" s="582" t="s">
        <v>1831</v>
      </c>
      <c r="C3628" s="789" t="s">
        <v>136</v>
      </c>
      <c r="D3628" s="629">
        <v>1</v>
      </c>
      <c r="E3628" s="882"/>
      <c r="F3628" s="1156">
        <f t="shared" si="39"/>
        <v>0</v>
      </c>
    </row>
    <row r="3629" spans="1:6" s="241" customFormat="1">
      <c r="A3629" s="874"/>
      <c r="B3629" s="753" t="s">
        <v>1818</v>
      </c>
      <c r="C3629" s="789" t="s">
        <v>1788</v>
      </c>
      <c r="D3629" s="629">
        <v>1</v>
      </c>
      <c r="E3629" s="882"/>
      <c r="F3629" s="1156">
        <f t="shared" si="39"/>
        <v>0</v>
      </c>
    </row>
    <row r="3630" spans="1:6" s="241" customFormat="1">
      <c r="A3630" s="874"/>
      <c r="B3630" s="753" t="s">
        <v>1819</v>
      </c>
      <c r="C3630" s="789" t="s">
        <v>136</v>
      </c>
      <c r="D3630" s="629">
        <v>1</v>
      </c>
      <c r="E3630" s="882"/>
      <c r="F3630" s="1156">
        <f>SUM(D3630*E3630)</f>
        <v>0</v>
      </c>
    </row>
    <row r="3631" spans="1:6" s="255" customFormat="1">
      <c r="A3631" s="253"/>
      <c r="B3631" s="254"/>
      <c r="C3631" s="232"/>
      <c r="D3631" s="1213"/>
      <c r="E3631" s="246"/>
      <c r="F3631" s="256"/>
    </row>
    <row r="3632" spans="1:6" s="241" customFormat="1" ht="24.75" customHeight="1">
      <c r="A3632" s="874" t="s">
        <v>47</v>
      </c>
      <c r="B3632" s="595" t="s">
        <v>1832</v>
      </c>
      <c r="C3632" s="588" t="s">
        <v>136</v>
      </c>
      <c r="D3632" s="1207">
        <v>1</v>
      </c>
      <c r="E3632" s="883"/>
      <c r="F3632" s="589">
        <f>D3632*E3632</f>
        <v>0</v>
      </c>
    </row>
    <row r="3633" spans="1:6" s="241" customFormat="1" ht="10.5" customHeight="1">
      <c r="A3633" s="874"/>
      <c r="B3633" s="595"/>
      <c r="C3633" s="588"/>
      <c r="D3633" s="1207"/>
      <c r="E3633" s="883"/>
      <c r="F3633" s="589"/>
    </row>
    <row r="3634" spans="1:6" s="241" customFormat="1" ht="25.5">
      <c r="A3634" s="874" t="s">
        <v>17</v>
      </c>
      <c r="B3634" s="962" t="s">
        <v>1833</v>
      </c>
      <c r="C3634" s="588" t="s">
        <v>136</v>
      </c>
      <c r="D3634" s="1207">
        <v>1</v>
      </c>
      <c r="E3634" s="883"/>
      <c r="F3634" s="589">
        <f>D3634*E3634</f>
        <v>0</v>
      </c>
    </row>
    <row r="3635" spans="1:6" s="241" customFormat="1" ht="12" customHeight="1">
      <c r="A3635" s="874"/>
      <c r="B3635" s="595"/>
      <c r="C3635" s="588"/>
      <c r="D3635" s="1207"/>
      <c r="E3635" s="883"/>
      <c r="F3635" s="589"/>
    </row>
    <row r="3636" spans="1:6" s="255" customFormat="1">
      <c r="A3636" s="242"/>
      <c r="B3636" s="254"/>
      <c r="C3636" s="232"/>
      <c r="D3636" s="1214"/>
      <c r="E3636" s="246"/>
      <c r="F3636" s="1157"/>
    </row>
    <row r="3637" spans="1:6" s="241" customFormat="1">
      <c r="A3637" s="874"/>
      <c r="B3637" s="560" t="s">
        <v>1834</v>
      </c>
      <c r="C3637" s="877"/>
      <c r="D3637" s="903"/>
      <c r="E3637" s="878"/>
      <c r="F3637" s="1158">
        <f>SUM(F3459:F3634)</f>
        <v>0</v>
      </c>
    </row>
    <row r="3638" spans="1:6" s="255" customFormat="1">
      <c r="A3638" s="253"/>
      <c r="B3638" s="254"/>
      <c r="C3638" s="257"/>
      <c r="D3638" s="257"/>
      <c r="E3638" s="246"/>
      <c r="F3638" s="1159"/>
    </row>
    <row r="3639" spans="1:6" s="255" customFormat="1">
      <c r="A3639" s="253"/>
      <c r="B3639" s="254"/>
      <c r="C3639" s="257"/>
      <c r="D3639" s="257"/>
      <c r="E3639" s="246"/>
      <c r="F3639" s="1159"/>
    </row>
    <row r="3640" spans="1:6" s="255" customFormat="1">
      <c r="A3640" s="558" t="s">
        <v>262</v>
      </c>
      <c r="B3640" s="559" t="s">
        <v>1835</v>
      </c>
      <c r="C3640" s="870"/>
      <c r="D3640" s="870"/>
      <c r="E3640" s="872"/>
      <c r="F3640" s="872"/>
    </row>
    <row r="3641" spans="1:6" s="255" customFormat="1">
      <c r="A3641" s="874"/>
      <c r="B3641" s="595"/>
      <c r="C3641" s="887"/>
      <c r="D3641" s="887"/>
      <c r="E3641" s="883"/>
      <c r="F3641" s="908"/>
    </row>
    <row r="3642" spans="1:6" s="255" customFormat="1" ht="25.5">
      <c r="A3642" s="874"/>
      <c r="B3642" s="561" t="s">
        <v>1836</v>
      </c>
      <c r="C3642" s="887"/>
      <c r="D3642" s="887"/>
      <c r="E3642" s="883"/>
      <c r="F3642" s="908"/>
    </row>
    <row r="3643" spans="1:6" s="255" customFormat="1" ht="15" customHeight="1">
      <c r="A3643" s="889"/>
      <c r="B3643" s="890"/>
      <c r="C3643" s="891"/>
      <c r="D3643" s="1215"/>
      <c r="E3643" s="883"/>
      <c r="F3643" s="589"/>
    </row>
    <row r="3644" spans="1:6" s="255" customFormat="1" ht="207.75" customHeight="1">
      <c r="A3644" s="874" t="s">
        <v>198</v>
      </c>
      <c r="B3644" s="962" t="s">
        <v>4341</v>
      </c>
      <c r="C3644" s="896"/>
      <c r="D3644" s="639"/>
      <c r="E3644" s="893"/>
      <c r="F3644" s="894"/>
    </row>
    <row r="3645" spans="1:6" s="255" customFormat="1" ht="30" customHeight="1">
      <c r="A3645" s="895"/>
      <c r="B3645" s="259" t="s">
        <v>4091</v>
      </c>
      <c r="C3645" s="588" t="s">
        <v>136</v>
      </c>
      <c r="D3645" s="639">
        <v>8</v>
      </c>
      <c r="E3645" s="893"/>
      <c r="F3645" s="894">
        <f>D3645*E3645</f>
        <v>0</v>
      </c>
    </row>
    <row r="3646" spans="1:6" s="248" customFormat="1" ht="15.75" customHeight="1">
      <c r="A3646" s="874"/>
      <c r="B3646" s="595"/>
      <c r="C3646" s="588"/>
      <c r="D3646" s="887"/>
      <c r="E3646" s="563"/>
      <c r="F3646" s="563"/>
    </row>
    <row r="3647" spans="1:6" s="255" customFormat="1" ht="38.25">
      <c r="A3647" s="874"/>
      <c r="B3647" s="259" t="s">
        <v>4092</v>
      </c>
      <c r="C3647" s="588" t="s">
        <v>136</v>
      </c>
      <c r="D3647" s="639">
        <v>8</v>
      </c>
      <c r="E3647" s="893"/>
      <c r="F3647" s="894">
        <f>D3647*E3647</f>
        <v>0</v>
      </c>
    </row>
    <row r="3648" spans="1:6" s="255" customFormat="1" ht="18.75" customHeight="1">
      <c r="A3648" s="895"/>
      <c r="B3648" s="259"/>
      <c r="C3648" s="896"/>
      <c r="D3648" s="639"/>
      <c r="E3648" s="893"/>
      <c r="F3648" s="894"/>
    </row>
    <row r="3649" spans="1:6" s="255" customFormat="1" ht="26.25" customHeight="1">
      <c r="A3649" s="874" t="s">
        <v>200</v>
      </c>
      <c r="B3649" s="962" t="s">
        <v>1837</v>
      </c>
      <c r="C3649" s="896" t="s">
        <v>1757</v>
      </c>
      <c r="D3649" s="639">
        <v>1</v>
      </c>
      <c r="E3649" s="893"/>
      <c r="F3649" s="894">
        <f>SUM(D3649*E3649)</f>
        <v>0</v>
      </c>
    </row>
    <row r="3650" spans="1:6" s="255" customFormat="1" ht="15">
      <c r="A3650" s="874"/>
      <c r="B3650" s="897"/>
      <c r="C3650" s="896"/>
      <c r="D3650" s="639"/>
      <c r="E3650" s="893"/>
      <c r="F3650" s="894"/>
    </row>
    <row r="3651" spans="1:6" s="255" customFormat="1" ht="82.5" customHeight="1">
      <c r="A3651" s="895" t="s">
        <v>203</v>
      </c>
      <c r="B3651" s="962" t="s">
        <v>1838</v>
      </c>
      <c r="C3651" s="896"/>
      <c r="D3651" s="639"/>
      <c r="E3651" s="893"/>
      <c r="F3651" s="894"/>
    </row>
    <row r="3652" spans="1:6" s="255" customFormat="1">
      <c r="A3652" s="874"/>
      <c r="B3652" s="259" t="s">
        <v>4093</v>
      </c>
      <c r="C3652" s="588" t="s">
        <v>136</v>
      </c>
      <c r="D3652" s="639">
        <v>14</v>
      </c>
      <c r="E3652" s="893"/>
      <c r="F3652" s="894">
        <f>D3652*E3652</f>
        <v>0</v>
      </c>
    </row>
    <row r="3653" spans="1:6" s="255" customFormat="1">
      <c r="A3653" s="874"/>
      <c r="B3653" s="259"/>
      <c r="C3653" s="588"/>
      <c r="D3653" s="639"/>
      <c r="E3653" s="893"/>
      <c r="F3653" s="894"/>
    </row>
    <row r="3654" spans="1:6" s="255" customFormat="1" ht="29.25" customHeight="1">
      <c r="A3654" s="874"/>
      <c r="B3654" s="259" t="s">
        <v>4094</v>
      </c>
      <c r="C3654" s="588" t="s">
        <v>136</v>
      </c>
      <c r="D3654" s="639">
        <v>1</v>
      </c>
      <c r="E3654" s="893"/>
      <c r="F3654" s="894">
        <f>D3654*E3654</f>
        <v>0</v>
      </c>
    </row>
    <row r="3655" spans="1:6" s="255" customFormat="1">
      <c r="A3655" s="874"/>
      <c r="B3655" s="259"/>
      <c r="C3655" s="896"/>
      <c r="D3655" s="639"/>
      <c r="E3655" s="893"/>
      <c r="F3655" s="894"/>
    </row>
    <row r="3656" spans="1:6" s="255" customFormat="1" ht="29.25" customHeight="1">
      <c r="A3656" s="874" t="s">
        <v>205</v>
      </c>
      <c r="B3656" s="962" t="s">
        <v>1837</v>
      </c>
      <c r="C3656" s="896" t="s">
        <v>1757</v>
      </c>
      <c r="D3656" s="639">
        <v>1</v>
      </c>
      <c r="E3656" s="893"/>
      <c r="F3656" s="894">
        <f>SUM(D3656*E3656)</f>
        <v>0</v>
      </c>
    </row>
    <row r="3657" spans="1:6" s="255" customFormat="1" ht="15">
      <c r="A3657" s="874"/>
      <c r="B3657" s="897"/>
      <c r="C3657" s="896"/>
      <c r="D3657" s="639"/>
      <c r="E3657" s="893"/>
      <c r="F3657" s="894"/>
    </row>
    <row r="3658" spans="1:6" s="255" customFormat="1" ht="78" customHeight="1">
      <c r="A3658" s="874" t="s">
        <v>137</v>
      </c>
      <c r="B3658" s="962" t="s">
        <v>3142</v>
      </c>
      <c r="C3658" s="896"/>
      <c r="D3658" s="639"/>
      <c r="E3658" s="893"/>
      <c r="F3658" s="894"/>
    </row>
    <row r="3659" spans="1:6" s="255" customFormat="1">
      <c r="A3659" s="889"/>
      <c r="B3659" s="259" t="s">
        <v>4095</v>
      </c>
      <c r="C3659" s="588" t="s">
        <v>136</v>
      </c>
      <c r="D3659" s="639">
        <v>12</v>
      </c>
      <c r="E3659" s="893"/>
      <c r="F3659" s="894">
        <f>D3659*E3659</f>
        <v>0</v>
      </c>
    </row>
    <row r="3660" spans="1:6" s="255" customFormat="1">
      <c r="A3660" s="889"/>
      <c r="B3660" s="259"/>
      <c r="C3660" s="588"/>
      <c r="D3660" s="639"/>
      <c r="E3660" s="893"/>
      <c r="F3660" s="894"/>
    </row>
    <row r="3661" spans="1:6" s="255" customFormat="1" ht="25.5">
      <c r="A3661" s="874"/>
      <c r="B3661" s="259" t="s">
        <v>4096</v>
      </c>
      <c r="C3661" s="588" t="s">
        <v>136</v>
      </c>
      <c r="D3661" s="639">
        <v>1</v>
      </c>
      <c r="E3661" s="893"/>
      <c r="F3661" s="894">
        <f>D3661*E3661</f>
        <v>0</v>
      </c>
    </row>
    <row r="3662" spans="1:6" s="255" customFormat="1">
      <c r="A3662" s="874"/>
      <c r="B3662" s="259"/>
      <c r="C3662" s="588"/>
      <c r="D3662" s="639"/>
      <c r="E3662" s="893"/>
      <c r="F3662" s="894"/>
    </row>
    <row r="3663" spans="1:6" s="255" customFormat="1" ht="28.5" customHeight="1">
      <c r="A3663" s="874" t="s">
        <v>144</v>
      </c>
      <c r="B3663" s="962" t="s">
        <v>1837</v>
      </c>
      <c r="C3663" s="896" t="s">
        <v>1757</v>
      </c>
      <c r="D3663" s="639">
        <v>1</v>
      </c>
      <c r="E3663" s="893"/>
      <c r="F3663" s="894">
        <f>SUM(D3663*E3663)</f>
        <v>0</v>
      </c>
    </row>
    <row r="3664" spans="1:6" s="255" customFormat="1" ht="15" customHeight="1">
      <c r="A3664" s="874"/>
      <c r="B3664" s="962"/>
      <c r="C3664" s="896"/>
      <c r="D3664" s="639"/>
      <c r="E3664" s="893"/>
      <c r="F3664" s="894"/>
    </row>
    <row r="3665" spans="1:6" s="255" customFormat="1" ht="195" customHeight="1">
      <c r="A3665" s="874" t="s">
        <v>147</v>
      </c>
      <c r="B3665" s="962" t="s">
        <v>4340</v>
      </c>
      <c r="C3665" s="588"/>
      <c r="D3665" s="639"/>
      <c r="E3665" s="893"/>
      <c r="F3665" s="894"/>
    </row>
    <row r="3666" spans="1:6" s="255" customFormat="1" ht="27" customHeight="1">
      <c r="A3666" s="889"/>
      <c r="B3666" s="259" t="s">
        <v>4097</v>
      </c>
      <c r="C3666" s="588" t="s">
        <v>136</v>
      </c>
      <c r="D3666" s="639">
        <v>14</v>
      </c>
      <c r="E3666" s="893"/>
      <c r="F3666" s="894">
        <f>D3666*E3666</f>
        <v>0</v>
      </c>
    </row>
    <row r="3667" spans="1:6" s="255" customFormat="1" ht="15" customHeight="1">
      <c r="A3667" s="874"/>
      <c r="B3667" s="962"/>
      <c r="C3667" s="896"/>
      <c r="D3667" s="639"/>
      <c r="E3667" s="893"/>
      <c r="F3667" s="894"/>
    </row>
    <row r="3668" spans="1:6" s="255" customFormat="1" ht="38.25">
      <c r="A3668" s="898"/>
      <c r="B3668" s="259" t="s">
        <v>4098</v>
      </c>
      <c r="C3668" s="588" t="s">
        <v>136</v>
      </c>
      <c r="D3668" s="639">
        <v>10</v>
      </c>
      <c r="E3668" s="893"/>
      <c r="F3668" s="894">
        <f>D3668*E3668</f>
        <v>0</v>
      </c>
    </row>
    <row r="3669" spans="1:6" s="255" customFormat="1">
      <c r="A3669" s="874"/>
      <c r="B3669" s="259"/>
      <c r="C3669" s="896"/>
      <c r="D3669" s="639"/>
      <c r="E3669" s="893"/>
      <c r="F3669" s="894"/>
    </row>
    <row r="3670" spans="1:6" s="255" customFormat="1" ht="27" customHeight="1">
      <c r="A3670" s="874" t="s">
        <v>132</v>
      </c>
      <c r="B3670" s="962" t="s">
        <v>1837</v>
      </c>
      <c r="C3670" s="896" t="s">
        <v>1757</v>
      </c>
      <c r="D3670" s="639">
        <v>1</v>
      </c>
      <c r="E3670" s="893"/>
      <c r="F3670" s="894">
        <f>SUM(D3670*E3670)</f>
        <v>0</v>
      </c>
    </row>
    <row r="3671" spans="1:6" s="255" customFormat="1" ht="15" customHeight="1">
      <c r="A3671" s="874"/>
      <c r="B3671" s="962"/>
      <c r="C3671" s="896"/>
      <c r="D3671" s="639"/>
      <c r="E3671" s="893"/>
      <c r="F3671" s="894"/>
    </row>
    <row r="3672" spans="1:6" s="255" customFormat="1" ht="195" customHeight="1">
      <c r="A3672" s="874" t="s">
        <v>46</v>
      </c>
      <c r="B3672" s="962" t="s">
        <v>4340</v>
      </c>
      <c r="C3672" s="896"/>
      <c r="D3672" s="639"/>
      <c r="E3672" s="893"/>
      <c r="F3672" s="894"/>
    </row>
    <row r="3673" spans="1:6" s="255" customFormat="1" ht="27" customHeight="1">
      <c r="A3673" s="889"/>
      <c r="B3673" s="259" t="s">
        <v>4099</v>
      </c>
      <c r="C3673" s="588" t="s">
        <v>136</v>
      </c>
      <c r="D3673" s="639">
        <v>2</v>
      </c>
      <c r="E3673" s="893"/>
      <c r="F3673" s="894">
        <f>D3673*E3673</f>
        <v>0</v>
      </c>
    </row>
    <row r="3674" spans="1:6" s="255" customFormat="1">
      <c r="A3674" s="874"/>
      <c r="B3674" s="259"/>
      <c r="C3674" s="588"/>
      <c r="D3674" s="639"/>
      <c r="E3674" s="893"/>
      <c r="F3674" s="894"/>
    </row>
    <row r="3675" spans="1:6" s="255" customFormat="1" ht="26.25" customHeight="1">
      <c r="A3675" s="874" t="s">
        <v>47</v>
      </c>
      <c r="B3675" s="962" t="s">
        <v>1837</v>
      </c>
      <c r="C3675" s="896" t="s">
        <v>1757</v>
      </c>
      <c r="D3675" s="639">
        <v>1</v>
      </c>
      <c r="E3675" s="893"/>
      <c r="F3675" s="894">
        <f>SUM(D3675*E3675)</f>
        <v>0</v>
      </c>
    </row>
    <row r="3676" spans="1:6" s="255" customFormat="1" ht="13.5" customHeight="1">
      <c r="A3676" s="898"/>
      <c r="B3676" s="897"/>
      <c r="C3676" s="896"/>
      <c r="D3676" s="639"/>
      <c r="E3676" s="893"/>
      <c r="F3676" s="894"/>
    </row>
    <row r="3677" spans="1:6" s="255" customFormat="1" ht="197.25" customHeight="1">
      <c r="A3677" s="874" t="s">
        <v>17</v>
      </c>
      <c r="B3677" s="962" t="s">
        <v>4339</v>
      </c>
      <c r="C3677" s="896"/>
      <c r="D3677" s="639"/>
      <c r="E3677" s="893"/>
      <c r="F3677" s="894"/>
    </row>
    <row r="3678" spans="1:6" s="255" customFormat="1" ht="27" customHeight="1">
      <c r="A3678" s="889"/>
      <c r="B3678" s="259" t="s">
        <v>4100</v>
      </c>
      <c r="C3678" s="588" t="s">
        <v>136</v>
      </c>
      <c r="D3678" s="639">
        <v>8</v>
      </c>
      <c r="E3678" s="893"/>
      <c r="F3678" s="894">
        <f>D3678*E3678</f>
        <v>0</v>
      </c>
    </row>
    <row r="3679" spans="1:6" s="255" customFormat="1" ht="13.5" customHeight="1">
      <c r="A3679" s="898"/>
      <c r="B3679" s="897"/>
      <c r="C3679" s="896"/>
      <c r="D3679" s="639"/>
      <c r="E3679" s="893"/>
      <c r="F3679" s="894"/>
    </row>
    <row r="3680" spans="1:6" s="255" customFormat="1" ht="43.5" customHeight="1">
      <c r="A3680" s="889"/>
      <c r="B3680" s="259" t="s">
        <v>4101</v>
      </c>
      <c r="C3680" s="588" t="s">
        <v>136</v>
      </c>
      <c r="D3680" s="639">
        <v>12</v>
      </c>
      <c r="E3680" s="893"/>
      <c r="F3680" s="894">
        <f>D3680*E3680</f>
        <v>0</v>
      </c>
    </row>
    <row r="3681" spans="1:6" s="255" customFormat="1" ht="13.5" customHeight="1">
      <c r="A3681" s="898"/>
      <c r="B3681" s="259"/>
      <c r="C3681" s="896"/>
      <c r="D3681" s="639"/>
      <c r="E3681" s="893"/>
      <c r="F3681" s="894"/>
    </row>
    <row r="3682" spans="1:6" s="255" customFormat="1" ht="28.5" customHeight="1">
      <c r="A3682" s="874" t="s">
        <v>51</v>
      </c>
      <c r="B3682" s="962" t="s">
        <v>1837</v>
      </c>
      <c r="C3682" s="896" t="s">
        <v>1757</v>
      </c>
      <c r="D3682" s="639">
        <v>1</v>
      </c>
      <c r="E3682" s="893"/>
      <c r="F3682" s="894">
        <f>SUM(D3682*E3682)</f>
        <v>0</v>
      </c>
    </row>
    <row r="3683" spans="1:6" s="255" customFormat="1" ht="15" customHeight="1">
      <c r="A3683" s="874"/>
      <c r="B3683" s="962"/>
      <c r="C3683" s="896"/>
      <c r="D3683" s="639"/>
      <c r="E3683" s="893"/>
      <c r="F3683" s="894"/>
    </row>
    <row r="3684" spans="1:6" s="230" customFormat="1" ht="159" customHeight="1">
      <c r="A3684" s="874" t="s">
        <v>52</v>
      </c>
      <c r="B3684" s="962" t="s">
        <v>4338</v>
      </c>
      <c r="C3684" s="896"/>
      <c r="D3684" s="639"/>
      <c r="E3684" s="893"/>
      <c r="F3684" s="894"/>
    </row>
    <row r="3685" spans="1:6" s="255" customFormat="1" ht="25.5">
      <c r="A3685" s="889"/>
      <c r="B3685" s="259" t="s">
        <v>4102</v>
      </c>
      <c r="C3685" s="588" t="s">
        <v>136</v>
      </c>
      <c r="D3685" s="639">
        <v>60</v>
      </c>
      <c r="E3685" s="893"/>
      <c r="F3685" s="894">
        <f>D3685*E3685</f>
        <v>0</v>
      </c>
    </row>
    <row r="3686" spans="1:6" s="255" customFormat="1">
      <c r="A3686" s="874"/>
      <c r="B3686" s="259"/>
      <c r="C3686" s="588"/>
      <c r="D3686" s="639"/>
      <c r="E3686" s="588"/>
      <c r="F3686" s="894"/>
    </row>
    <row r="3687" spans="1:6" s="255" customFormat="1" ht="30" customHeight="1">
      <c r="A3687" s="874" t="s">
        <v>53</v>
      </c>
      <c r="B3687" s="962" t="s">
        <v>1837</v>
      </c>
      <c r="C3687" s="896" t="s">
        <v>1757</v>
      </c>
      <c r="D3687" s="639">
        <v>1</v>
      </c>
      <c r="E3687" s="893"/>
      <c r="F3687" s="894">
        <f>SUM(D3687*E3687)</f>
        <v>0</v>
      </c>
    </row>
    <row r="3688" spans="1:6" s="255" customFormat="1" ht="15" customHeight="1">
      <c r="A3688" s="874"/>
      <c r="B3688" s="962"/>
      <c r="C3688" s="896"/>
      <c r="D3688" s="639"/>
      <c r="E3688" s="893"/>
      <c r="F3688" s="894"/>
    </row>
    <row r="3689" spans="1:6" s="255" customFormat="1" ht="246" customHeight="1">
      <c r="A3689" s="874" t="s">
        <v>20</v>
      </c>
      <c r="B3689" s="962" t="s">
        <v>4337</v>
      </c>
      <c r="C3689" s="896"/>
      <c r="D3689" s="639"/>
      <c r="E3689" s="893"/>
      <c r="F3689" s="894"/>
    </row>
    <row r="3690" spans="1:6" s="255" customFormat="1" ht="27" customHeight="1">
      <c r="A3690" s="889"/>
      <c r="B3690" s="259" t="s">
        <v>4103</v>
      </c>
      <c r="C3690" s="588" t="s">
        <v>136</v>
      </c>
      <c r="D3690" s="639">
        <v>18</v>
      </c>
      <c r="E3690" s="893"/>
      <c r="F3690" s="894">
        <f>D3690*E3690</f>
        <v>0</v>
      </c>
    </row>
    <row r="3691" spans="1:6" s="255" customFormat="1" ht="15" customHeight="1">
      <c r="A3691" s="874"/>
      <c r="B3691" s="962"/>
      <c r="C3691" s="896"/>
      <c r="D3691" s="639"/>
      <c r="E3691" s="893"/>
      <c r="F3691" s="894"/>
    </row>
    <row r="3692" spans="1:6" s="255" customFormat="1" ht="27" customHeight="1">
      <c r="A3692" s="889"/>
      <c r="B3692" s="259" t="s">
        <v>4104</v>
      </c>
      <c r="C3692" s="588" t="s">
        <v>136</v>
      </c>
      <c r="D3692" s="639">
        <v>20</v>
      </c>
      <c r="E3692" s="893"/>
      <c r="F3692" s="894">
        <f>D3692*E3692</f>
        <v>0</v>
      </c>
    </row>
    <row r="3693" spans="1:6" s="255" customFormat="1">
      <c r="A3693" s="889"/>
      <c r="B3693" s="259"/>
      <c r="C3693" s="896"/>
      <c r="D3693" s="639"/>
      <c r="E3693" s="893"/>
      <c r="F3693" s="894"/>
    </row>
    <row r="3694" spans="1:6" s="255" customFormat="1" ht="28.5" customHeight="1">
      <c r="A3694" s="874" t="s">
        <v>21</v>
      </c>
      <c r="B3694" s="962" t="s">
        <v>1837</v>
      </c>
      <c r="C3694" s="896" t="s">
        <v>1757</v>
      </c>
      <c r="D3694" s="639">
        <v>1</v>
      </c>
      <c r="E3694" s="893"/>
      <c r="F3694" s="894">
        <f>SUM(D3694*E3694)</f>
        <v>0</v>
      </c>
    </row>
    <row r="3695" spans="1:6" s="255" customFormat="1" ht="15">
      <c r="A3695" s="889"/>
      <c r="B3695" s="897"/>
      <c r="C3695" s="896"/>
      <c r="D3695" s="639"/>
      <c r="E3695" s="893"/>
      <c r="F3695" s="894"/>
    </row>
    <row r="3696" spans="1:6" s="255" customFormat="1" ht="96" customHeight="1">
      <c r="A3696" s="874" t="s">
        <v>22</v>
      </c>
      <c r="B3696" s="962" t="s">
        <v>1839</v>
      </c>
      <c r="C3696" s="896"/>
      <c r="D3696" s="639"/>
      <c r="E3696" s="893"/>
      <c r="F3696" s="894"/>
    </row>
    <row r="3697" spans="1:6" s="255" customFormat="1" ht="15.75" customHeight="1">
      <c r="A3697" s="889"/>
      <c r="B3697" s="259" t="s">
        <v>4105</v>
      </c>
      <c r="C3697" s="588" t="s">
        <v>136</v>
      </c>
      <c r="D3697" s="639">
        <v>2</v>
      </c>
      <c r="E3697" s="893"/>
      <c r="F3697" s="894">
        <f>D3697*E3697</f>
        <v>0</v>
      </c>
    </row>
    <row r="3698" spans="1:6" s="255" customFormat="1" ht="13.5" customHeight="1">
      <c r="A3698" s="898"/>
      <c r="B3698" s="259"/>
      <c r="C3698" s="896"/>
      <c r="D3698" s="639"/>
      <c r="E3698" s="893"/>
      <c r="F3698" s="894"/>
    </row>
    <row r="3699" spans="1:6" s="255" customFormat="1" ht="28.5" customHeight="1">
      <c r="A3699" s="874" t="s">
        <v>23</v>
      </c>
      <c r="B3699" s="962" t="s">
        <v>1837</v>
      </c>
      <c r="C3699" s="896" t="s">
        <v>1757</v>
      </c>
      <c r="D3699" s="639">
        <v>1</v>
      </c>
      <c r="E3699" s="893"/>
      <c r="F3699" s="894">
        <f>SUM(D3699*E3699)</f>
        <v>0</v>
      </c>
    </row>
    <row r="3700" spans="1:6" s="255" customFormat="1" ht="15" customHeight="1">
      <c r="A3700" s="874"/>
      <c r="B3700" s="962"/>
      <c r="C3700" s="896"/>
      <c r="D3700" s="639"/>
      <c r="E3700" s="893"/>
      <c r="F3700" s="894"/>
    </row>
    <row r="3701" spans="1:6" s="255" customFormat="1" ht="195.75" customHeight="1">
      <c r="A3701" s="874" t="s">
        <v>24</v>
      </c>
      <c r="B3701" s="962" t="s">
        <v>4336</v>
      </c>
      <c r="C3701" s="896"/>
      <c r="D3701" s="639"/>
      <c r="E3701" s="893"/>
      <c r="F3701" s="894"/>
    </row>
    <row r="3702" spans="1:6" s="255" customFormat="1" ht="27" customHeight="1">
      <c r="A3702" s="889"/>
      <c r="B3702" s="259" t="s">
        <v>4106</v>
      </c>
      <c r="C3702" s="588" t="s">
        <v>136</v>
      </c>
      <c r="D3702" s="639">
        <v>65</v>
      </c>
      <c r="E3702" s="893"/>
      <c r="F3702" s="894">
        <f>D3702*E3702</f>
        <v>0</v>
      </c>
    </row>
    <row r="3703" spans="1:6" s="255" customFormat="1" ht="15" customHeight="1">
      <c r="A3703" s="874"/>
      <c r="B3703" s="962"/>
      <c r="C3703" s="896"/>
      <c r="D3703" s="639"/>
      <c r="E3703" s="893"/>
      <c r="F3703" s="894"/>
    </row>
    <row r="3704" spans="1:6" s="255" customFormat="1" ht="45.75" customHeight="1">
      <c r="A3704" s="889"/>
      <c r="B3704" s="259" t="s">
        <v>4107</v>
      </c>
      <c r="C3704" s="588" t="s">
        <v>136</v>
      </c>
      <c r="D3704" s="639">
        <v>61</v>
      </c>
      <c r="E3704" s="893"/>
      <c r="F3704" s="894">
        <f>D3704*E3704</f>
        <v>0</v>
      </c>
    </row>
    <row r="3705" spans="1:6" s="255" customFormat="1" ht="13.5" customHeight="1">
      <c r="A3705" s="898"/>
      <c r="B3705" s="259"/>
      <c r="C3705" s="896"/>
      <c r="D3705" s="639"/>
      <c r="E3705" s="893"/>
      <c r="F3705" s="894"/>
    </row>
    <row r="3706" spans="1:6" s="255" customFormat="1" ht="30.75" customHeight="1">
      <c r="A3706" s="874" t="s">
        <v>25</v>
      </c>
      <c r="B3706" s="962" t="s">
        <v>1837</v>
      </c>
      <c r="C3706" s="896" t="s">
        <v>1757</v>
      </c>
      <c r="D3706" s="639">
        <v>1</v>
      </c>
      <c r="E3706" s="893"/>
      <c r="F3706" s="894">
        <f>SUM(D3706*E3706)</f>
        <v>0</v>
      </c>
    </row>
    <row r="3707" spans="1:6" s="255" customFormat="1" ht="13.5" customHeight="1">
      <c r="A3707" s="898"/>
      <c r="B3707" s="897"/>
      <c r="C3707" s="896"/>
      <c r="D3707" s="639"/>
      <c r="E3707" s="893"/>
      <c r="F3707" s="894"/>
    </row>
    <row r="3708" spans="1:6" s="255" customFormat="1" ht="199.5" customHeight="1">
      <c r="A3708" s="874" t="s">
        <v>26</v>
      </c>
      <c r="B3708" s="962" t="s">
        <v>4335</v>
      </c>
      <c r="C3708" s="896"/>
      <c r="D3708" s="639"/>
      <c r="E3708" s="893"/>
      <c r="F3708" s="894"/>
    </row>
    <row r="3709" spans="1:6" s="255" customFormat="1" ht="41.25" customHeight="1">
      <c r="A3709" s="889"/>
      <c r="B3709" s="259" t="s">
        <v>4108</v>
      </c>
      <c r="C3709" s="588" t="s">
        <v>136</v>
      </c>
      <c r="D3709" s="639">
        <v>2</v>
      </c>
      <c r="E3709" s="893"/>
      <c r="F3709" s="894">
        <f>D3709*E3709</f>
        <v>0</v>
      </c>
    </row>
    <row r="3710" spans="1:6" s="255" customFormat="1" ht="13.5" customHeight="1">
      <c r="A3710" s="898"/>
      <c r="B3710" s="259"/>
      <c r="C3710" s="896"/>
      <c r="D3710" s="639"/>
      <c r="E3710" s="893"/>
      <c r="F3710" s="894"/>
    </row>
    <row r="3711" spans="1:6" s="255" customFormat="1" ht="32.25" customHeight="1">
      <c r="A3711" s="874" t="s">
        <v>28</v>
      </c>
      <c r="B3711" s="962" t="s">
        <v>1837</v>
      </c>
      <c r="C3711" s="896" t="s">
        <v>1757</v>
      </c>
      <c r="D3711" s="639">
        <v>1</v>
      </c>
      <c r="E3711" s="893"/>
      <c r="F3711" s="894">
        <f>SUM(D3711*E3711)</f>
        <v>0</v>
      </c>
    </row>
    <row r="3712" spans="1:6" s="255" customFormat="1" ht="13.5" customHeight="1">
      <c r="A3712" s="898"/>
      <c r="B3712" s="897"/>
      <c r="C3712" s="896"/>
      <c r="D3712" s="639"/>
      <c r="E3712" s="893"/>
      <c r="F3712" s="894"/>
    </row>
    <row r="3713" spans="1:6" s="255" customFormat="1" ht="81.75" customHeight="1">
      <c r="A3713" s="874" t="s">
        <v>29</v>
      </c>
      <c r="B3713" s="962" t="s">
        <v>1840</v>
      </c>
      <c r="C3713" s="896"/>
      <c r="D3713" s="639"/>
      <c r="E3713" s="893"/>
      <c r="F3713" s="894"/>
    </row>
    <row r="3714" spans="1:6" s="255" customFormat="1" ht="30.75" customHeight="1">
      <c r="A3714" s="889"/>
      <c r="B3714" s="259" t="s">
        <v>4109</v>
      </c>
      <c r="C3714" s="588" t="s">
        <v>136</v>
      </c>
      <c r="D3714" s="639">
        <v>35</v>
      </c>
      <c r="E3714" s="893"/>
      <c r="F3714" s="894">
        <f>D3714*E3714</f>
        <v>0</v>
      </c>
    </row>
    <row r="3715" spans="1:6" s="255" customFormat="1" ht="15" customHeight="1">
      <c r="A3715" s="889"/>
      <c r="B3715" s="259"/>
      <c r="C3715" s="588"/>
      <c r="D3715" s="639"/>
      <c r="E3715" s="893"/>
      <c r="F3715" s="894"/>
    </row>
    <row r="3716" spans="1:6" s="255" customFormat="1" ht="30" customHeight="1">
      <c r="A3716" s="874" t="s">
        <v>55</v>
      </c>
      <c r="B3716" s="962" t="s">
        <v>1837</v>
      </c>
      <c r="C3716" s="896" t="s">
        <v>1757</v>
      </c>
      <c r="D3716" s="639">
        <v>1</v>
      </c>
      <c r="E3716" s="893"/>
      <c r="F3716" s="894">
        <f>SUM(D3716*E3716)</f>
        <v>0</v>
      </c>
    </row>
    <row r="3717" spans="1:6" s="255" customFormat="1" ht="13.5" customHeight="1">
      <c r="A3717" s="898"/>
      <c r="B3717" s="897"/>
      <c r="C3717" s="896"/>
      <c r="D3717" s="639"/>
      <c r="E3717" s="893"/>
      <c r="F3717" s="894"/>
    </row>
    <row r="3718" spans="1:6" s="255" customFormat="1" ht="81" customHeight="1">
      <c r="A3718" s="874" t="s">
        <v>56</v>
      </c>
      <c r="B3718" s="962" t="s">
        <v>1841</v>
      </c>
      <c r="C3718" s="896"/>
      <c r="D3718" s="639"/>
      <c r="E3718" s="893"/>
      <c r="F3718" s="894"/>
    </row>
    <row r="3719" spans="1:6" s="255" customFormat="1" ht="27" customHeight="1">
      <c r="A3719" s="889"/>
      <c r="B3719" s="259" t="s">
        <v>4110</v>
      </c>
      <c r="C3719" s="588" t="s">
        <v>136</v>
      </c>
      <c r="D3719" s="639">
        <f>38+6</f>
        <v>44</v>
      </c>
      <c r="E3719" s="893"/>
      <c r="F3719" s="894">
        <f>D3719*E3719</f>
        <v>0</v>
      </c>
    </row>
    <row r="3720" spans="1:6" s="255" customFormat="1" ht="13.5" customHeight="1">
      <c r="A3720" s="898"/>
      <c r="B3720" s="259"/>
      <c r="C3720" s="896"/>
      <c r="D3720" s="639"/>
      <c r="E3720" s="893"/>
      <c r="F3720" s="894"/>
    </row>
    <row r="3721" spans="1:6" s="255" customFormat="1" ht="29.25" customHeight="1">
      <c r="A3721" s="874" t="s">
        <v>57</v>
      </c>
      <c r="B3721" s="962" t="s">
        <v>1837</v>
      </c>
      <c r="C3721" s="896" t="s">
        <v>1757</v>
      </c>
      <c r="D3721" s="639">
        <v>1</v>
      </c>
      <c r="E3721" s="893"/>
      <c r="F3721" s="894">
        <f>SUM(D3721*E3721)</f>
        <v>0</v>
      </c>
    </row>
    <row r="3722" spans="1:6" s="255" customFormat="1" ht="15" customHeight="1">
      <c r="A3722" s="874"/>
      <c r="B3722" s="962"/>
      <c r="C3722" s="896"/>
      <c r="D3722" s="639"/>
      <c r="E3722" s="893"/>
      <c r="F3722" s="894"/>
    </row>
    <row r="3723" spans="1:6" s="255" customFormat="1" ht="198.75" customHeight="1">
      <c r="A3723" s="874" t="s">
        <v>30</v>
      </c>
      <c r="B3723" s="962" t="s">
        <v>4334</v>
      </c>
      <c r="C3723" s="896"/>
      <c r="D3723" s="639"/>
      <c r="E3723" s="893"/>
      <c r="F3723" s="894"/>
    </row>
    <row r="3724" spans="1:6" s="255" customFormat="1" ht="29.25" customHeight="1">
      <c r="A3724" s="889"/>
      <c r="B3724" s="259" t="s">
        <v>4111</v>
      </c>
      <c r="C3724" s="588" t="s">
        <v>136</v>
      </c>
      <c r="D3724" s="639">
        <v>18</v>
      </c>
      <c r="E3724" s="893"/>
      <c r="F3724" s="894">
        <f>D3724*E3724</f>
        <v>0</v>
      </c>
    </row>
    <row r="3725" spans="1:6" s="255" customFormat="1" ht="13.5" customHeight="1">
      <c r="A3725" s="898"/>
      <c r="B3725" s="259"/>
      <c r="C3725" s="896"/>
      <c r="D3725" s="639"/>
      <c r="E3725" s="893"/>
      <c r="F3725" s="894">
        <f t="shared" ref="F3725:F3726" si="40">D3725*E3725</f>
        <v>0</v>
      </c>
    </row>
    <row r="3726" spans="1:6" s="255" customFormat="1" ht="28.5" customHeight="1">
      <c r="A3726" s="874" t="s">
        <v>31</v>
      </c>
      <c r="B3726" s="962" t="s">
        <v>1837</v>
      </c>
      <c r="C3726" s="896" t="s">
        <v>1757</v>
      </c>
      <c r="D3726" s="639">
        <v>1</v>
      </c>
      <c r="E3726" s="893"/>
      <c r="F3726" s="894">
        <f t="shared" si="40"/>
        <v>0</v>
      </c>
    </row>
    <row r="3727" spans="1:6" s="255" customFormat="1" ht="15">
      <c r="A3727" s="874"/>
      <c r="B3727" s="897"/>
      <c r="C3727" s="896"/>
      <c r="D3727" s="639"/>
      <c r="E3727" s="893"/>
      <c r="F3727" s="894"/>
    </row>
    <row r="3728" spans="1:6" s="255" customFormat="1" ht="200.25" customHeight="1">
      <c r="A3728" s="874" t="s">
        <v>32</v>
      </c>
      <c r="B3728" s="962" t="s">
        <v>4333</v>
      </c>
      <c r="C3728" s="896"/>
      <c r="D3728" s="639"/>
      <c r="E3728" s="893"/>
      <c r="F3728" s="894"/>
    </row>
    <row r="3729" spans="1:6" s="255" customFormat="1" ht="29.25" customHeight="1">
      <c r="A3729" s="889"/>
      <c r="B3729" s="259" t="s">
        <v>4112</v>
      </c>
      <c r="C3729" s="588" t="s">
        <v>136</v>
      </c>
      <c r="D3729" s="639">
        <f>9+3</f>
        <v>12</v>
      </c>
      <c r="E3729" s="893"/>
      <c r="F3729" s="894">
        <f>D3729*E3729</f>
        <v>0</v>
      </c>
    </row>
    <row r="3730" spans="1:6" s="255" customFormat="1">
      <c r="A3730" s="874"/>
      <c r="B3730" s="259"/>
      <c r="C3730" s="896"/>
      <c r="D3730" s="639"/>
      <c r="E3730" s="893"/>
      <c r="F3730" s="894">
        <f t="shared" ref="F3730:F3731" si="41">D3730*E3730</f>
        <v>0</v>
      </c>
    </row>
    <row r="3731" spans="1:6" s="255" customFormat="1" ht="26.25" customHeight="1">
      <c r="A3731" s="874" t="s">
        <v>33</v>
      </c>
      <c r="B3731" s="962" t="s">
        <v>1837</v>
      </c>
      <c r="C3731" s="896" t="s">
        <v>1757</v>
      </c>
      <c r="D3731" s="639">
        <v>1</v>
      </c>
      <c r="E3731" s="893"/>
      <c r="F3731" s="894">
        <f t="shared" si="41"/>
        <v>0</v>
      </c>
    </row>
    <row r="3732" spans="1:6" s="255" customFormat="1" ht="13.5" customHeight="1">
      <c r="A3732" s="898"/>
      <c r="B3732" s="897"/>
      <c r="C3732" s="896"/>
      <c r="D3732" s="639"/>
      <c r="E3732" s="893"/>
      <c r="F3732" s="894"/>
    </row>
    <row r="3733" spans="1:6" s="255" customFormat="1" ht="198" customHeight="1">
      <c r="A3733" s="874" t="s">
        <v>34</v>
      </c>
      <c r="B3733" s="962" t="s">
        <v>4332</v>
      </c>
      <c r="C3733" s="896"/>
      <c r="D3733" s="639"/>
      <c r="E3733" s="893"/>
      <c r="F3733" s="894"/>
    </row>
    <row r="3734" spans="1:6" s="255" customFormat="1" ht="31.5" customHeight="1">
      <c r="A3734" s="889"/>
      <c r="B3734" s="259" t="s">
        <v>4113</v>
      </c>
      <c r="C3734" s="588" t="s">
        <v>136</v>
      </c>
      <c r="D3734" s="639">
        <v>1</v>
      </c>
      <c r="E3734" s="893"/>
      <c r="F3734" s="894">
        <f>D3734*E3734</f>
        <v>0</v>
      </c>
    </row>
    <row r="3735" spans="1:6" s="255" customFormat="1" ht="13.5" customHeight="1">
      <c r="A3735" s="898"/>
      <c r="B3735" s="259"/>
      <c r="C3735" s="896"/>
      <c r="D3735" s="639"/>
      <c r="E3735" s="893"/>
      <c r="F3735" s="894">
        <f t="shared" ref="F3735:F3736" si="42">D3735*E3735</f>
        <v>0</v>
      </c>
    </row>
    <row r="3736" spans="1:6" s="255" customFormat="1" ht="30" customHeight="1">
      <c r="A3736" s="874" t="s">
        <v>35</v>
      </c>
      <c r="B3736" s="962" t="s">
        <v>1837</v>
      </c>
      <c r="C3736" s="896" t="s">
        <v>1757</v>
      </c>
      <c r="D3736" s="639">
        <v>1</v>
      </c>
      <c r="E3736" s="893"/>
      <c r="F3736" s="894">
        <f t="shared" si="42"/>
        <v>0</v>
      </c>
    </row>
    <row r="3737" spans="1:6" s="255" customFormat="1" ht="13.5" customHeight="1">
      <c r="A3737" s="898"/>
      <c r="B3737" s="897"/>
      <c r="C3737" s="896"/>
      <c r="D3737" s="639"/>
      <c r="E3737" s="893"/>
      <c r="F3737" s="894"/>
    </row>
    <row r="3738" spans="1:6" s="255" customFormat="1" ht="106.5" customHeight="1">
      <c r="A3738" s="874" t="s">
        <v>36</v>
      </c>
      <c r="B3738" s="962" t="s">
        <v>4331</v>
      </c>
      <c r="C3738" s="896"/>
      <c r="D3738" s="639"/>
      <c r="E3738" s="893"/>
      <c r="F3738" s="894"/>
    </row>
    <row r="3739" spans="1:6" s="255" customFormat="1" ht="17.25" customHeight="1">
      <c r="A3739" s="898"/>
      <c r="B3739" s="259" t="s">
        <v>4114</v>
      </c>
      <c r="C3739" s="588" t="s">
        <v>136</v>
      </c>
      <c r="D3739" s="639">
        <v>7</v>
      </c>
      <c r="E3739" s="893"/>
      <c r="F3739" s="894">
        <f>D3739*E3739</f>
        <v>0</v>
      </c>
    </row>
    <row r="3740" spans="1:6" s="255" customFormat="1" ht="13.5" customHeight="1">
      <c r="A3740" s="898"/>
      <c r="B3740" s="259"/>
      <c r="C3740" s="588"/>
      <c r="D3740" s="639"/>
      <c r="E3740" s="893"/>
      <c r="F3740" s="894">
        <f t="shared" ref="F3740:F3741" si="43">D3740*E3740</f>
        <v>0</v>
      </c>
    </row>
    <row r="3741" spans="1:6" s="255" customFormat="1" ht="27.75" customHeight="1">
      <c r="A3741" s="874" t="s">
        <v>37</v>
      </c>
      <c r="B3741" s="962" t="s">
        <v>1837</v>
      </c>
      <c r="C3741" s="896" t="s">
        <v>1757</v>
      </c>
      <c r="D3741" s="639">
        <v>1</v>
      </c>
      <c r="E3741" s="893"/>
      <c r="F3741" s="894">
        <f t="shared" si="43"/>
        <v>0</v>
      </c>
    </row>
    <row r="3742" spans="1:6" s="255" customFormat="1" ht="15" customHeight="1">
      <c r="A3742" s="874"/>
      <c r="B3742" s="962"/>
      <c r="C3742" s="896"/>
      <c r="D3742" s="639"/>
      <c r="E3742" s="893"/>
      <c r="F3742" s="894"/>
    </row>
    <row r="3743" spans="1:6" s="255" customFormat="1" ht="225" customHeight="1">
      <c r="A3743" s="874" t="s">
        <v>38</v>
      </c>
      <c r="B3743" s="962" t="s">
        <v>4330</v>
      </c>
      <c r="C3743" s="896"/>
      <c r="D3743" s="639"/>
      <c r="E3743" s="893"/>
      <c r="F3743" s="894"/>
    </row>
    <row r="3744" spans="1:6" s="255" customFormat="1" ht="29.25" customHeight="1">
      <c r="A3744" s="889"/>
      <c r="B3744" s="259" t="s">
        <v>4115</v>
      </c>
      <c r="C3744" s="588" t="s">
        <v>136</v>
      </c>
      <c r="D3744" s="639">
        <v>235</v>
      </c>
      <c r="E3744" s="893"/>
      <c r="F3744" s="894">
        <f>D3744*E3744</f>
        <v>0</v>
      </c>
    </row>
    <row r="3745" spans="1:6" s="255" customFormat="1">
      <c r="A3745" s="874"/>
      <c r="B3745" s="259"/>
      <c r="C3745" s="896"/>
      <c r="D3745" s="639"/>
      <c r="E3745" s="893"/>
      <c r="F3745" s="894">
        <f t="shared" ref="F3745:F3746" si="44">D3745*E3745</f>
        <v>0</v>
      </c>
    </row>
    <row r="3746" spans="1:6" s="255" customFormat="1" ht="33.75" customHeight="1">
      <c r="A3746" s="874" t="s">
        <v>39</v>
      </c>
      <c r="B3746" s="962" t="s">
        <v>1837</v>
      </c>
      <c r="C3746" s="896" t="s">
        <v>1757</v>
      </c>
      <c r="D3746" s="639">
        <v>1</v>
      </c>
      <c r="E3746" s="893"/>
      <c r="F3746" s="894">
        <f t="shared" si="44"/>
        <v>0</v>
      </c>
    </row>
    <row r="3747" spans="1:6" s="255" customFormat="1" ht="13.5" customHeight="1">
      <c r="A3747" s="898"/>
      <c r="B3747" s="897"/>
      <c r="C3747" s="896"/>
      <c r="D3747" s="639"/>
      <c r="E3747" s="893"/>
      <c r="F3747" s="894"/>
    </row>
    <row r="3748" spans="1:6" s="255" customFormat="1" ht="184.5" customHeight="1">
      <c r="A3748" s="874" t="s">
        <v>40</v>
      </c>
      <c r="B3748" s="962" t="s">
        <v>4329</v>
      </c>
      <c r="C3748" s="896"/>
      <c r="D3748" s="639"/>
      <c r="E3748" s="893"/>
      <c r="F3748" s="894"/>
    </row>
    <row r="3749" spans="1:6" s="255" customFormat="1" ht="27.75" customHeight="1">
      <c r="A3749" s="889"/>
      <c r="B3749" s="259" t="s">
        <v>4116</v>
      </c>
      <c r="C3749" s="588" t="s">
        <v>136</v>
      </c>
      <c r="D3749" s="639">
        <v>2</v>
      </c>
      <c r="E3749" s="893"/>
      <c r="F3749" s="894">
        <f>SUM(D3749*E3749)</f>
        <v>0</v>
      </c>
    </row>
    <row r="3750" spans="1:6" s="255" customFormat="1" ht="13.5" customHeight="1">
      <c r="A3750" s="898"/>
      <c r="B3750" s="259"/>
      <c r="C3750" s="896"/>
      <c r="D3750" s="639"/>
      <c r="E3750" s="894"/>
      <c r="F3750" s="894">
        <f t="shared" ref="F3750:F3751" si="45">SUM(D3750*E3750)</f>
        <v>0</v>
      </c>
    </row>
    <row r="3751" spans="1:6" s="255" customFormat="1" ht="27.75" customHeight="1">
      <c r="A3751" s="874" t="s">
        <v>41</v>
      </c>
      <c r="B3751" s="962" t="s">
        <v>1837</v>
      </c>
      <c r="C3751" s="896" t="s">
        <v>1757</v>
      </c>
      <c r="D3751" s="639">
        <v>1</v>
      </c>
      <c r="E3751" s="893"/>
      <c r="F3751" s="894">
        <f t="shared" si="45"/>
        <v>0</v>
      </c>
    </row>
    <row r="3752" spans="1:6" s="255" customFormat="1" ht="15" customHeight="1">
      <c r="A3752" s="874"/>
      <c r="B3752" s="962"/>
      <c r="C3752" s="896"/>
      <c r="D3752" s="639"/>
      <c r="E3752" s="893"/>
      <c r="F3752" s="894"/>
    </row>
    <row r="3753" spans="1:6" s="255" customFormat="1" ht="197.25" customHeight="1">
      <c r="A3753" s="874" t="s">
        <v>42</v>
      </c>
      <c r="B3753" s="962" t="s">
        <v>4250</v>
      </c>
      <c r="C3753" s="896"/>
      <c r="D3753" s="639"/>
      <c r="E3753" s="893"/>
      <c r="F3753" s="894"/>
    </row>
    <row r="3754" spans="1:6" s="255" customFormat="1" ht="27.75" customHeight="1">
      <c r="A3754" s="889"/>
      <c r="B3754" s="259" t="s">
        <v>4117</v>
      </c>
      <c r="C3754" s="588" t="s">
        <v>136</v>
      </c>
      <c r="D3754" s="639">
        <v>6</v>
      </c>
      <c r="E3754" s="893"/>
      <c r="F3754" s="894">
        <f>D3754*E3754</f>
        <v>0</v>
      </c>
    </row>
    <row r="3755" spans="1:6" s="255" customFormat="1" ht="13.5" customHeight="1">
      <c r="A3755" s="898"/>
      <c r="B3755" s="259"/>
      <c r="C3755" s="896"/>
      <c r="D3755" s="639"/>
      <c r="E3755" s="893"/>
      <c r="F3755" s="894">
        <f t="shared" ref="F3755:F3756" si="46">D3755*E3755</f>
        <v>0</v>
      </c>
    </row>
    <row r="3756" spans="1:6" s="255" customFormat="1" ht="26.25" customHeight="1">
      <c r="A3756" s="874" t="s">
        <v>43</v>
      </c>
      <c r="B3756" s="962" t="s">
        <v>1837</v>
      </c>
      <c r="C3756" s="896" t="s">
        <v>1757</v>
      </c>
      <c r="D3756" s="639">
        <v>1</v>
      </c>
      <c r="E3756" s="893"/>
      <c r="F3756" s="894">
        <f t="shared" si="46"/>
        <v>0</v>
      </c>
    </row>
    <row r="3757" spans="1:6" s="255" customFormat="1" ht="15" customHeight="1">
      <c r="A3757" s="874"/>
      <c r="B3757" s="962"/>
      <c r="C3757" s="896"/>
      <c r="D3757" s="639"/>
      <c r="E3757" s="893"/>
      <c r="F3757" s="894"/>
    </row>
    <row r="3758" spans="1:6" s="255" customFormat="1" ht="173.25" customHeight="1">
      <c r="A3758" s="874" t="s">
        <v>1842</v>
      </c>
      <c r="B3758" s="962" t="s">
        <v>1843</v>
      </c>
      <c r="C3758" s="896"/>
      <c r="D3758" s="639"/>
      <c r="E3758" s="893"/>
      <c r="F3758" s="894"/>
    </row>
    <row r="3759" spans="1:6" s="255" customFormat="1" ht="30" customHeight="1">
      <c r="A3759" s="889"/>
      <c r="B3759" s="259" t="s">
        <v>4118</v>
      </c>
      <c r="C3759" s="588" t="s">
        <v>136</v>
      </c>
      <c r="D3759" s="639">
        <v>5</v>
      </c>
      <c r="E3759" s="893"/>
      <c r="F3759" s="894">
        <f>D3759*E3759</f>
        <v>0</v>
      </c>
    </row>
    <row r="3760" spans="1:6" s="255" customFormat="1" ht="13.5" customHeight="1">
      <c r="A3760" s="898"/>
      <c r="B3760" s="259"/>
      <c r="C3760" s="896"/>
      <c r="D3760" s="639"/>
      <c r="E3760" s="893"/>
      <c r="F3760" s="894">
        <f t="shared" ref="F3760:F3761" si="47">D3760*E3760</f>
        <v>0</v>
      </c>
    </row>
    <row r="3761" spans="1:6" s="255" customFormat="1" ht="29.25" customHeight="1">
      <c r="A3761" s="874" t="s">
        <v>1844</v>
      </c>
      <c r="B3761" s="962" t="s">
        <v>1837</v>
      </c>
      <c r="C3761" s="896" t="s">
        <v>1757</v>
      </c>
      <c r="D3761" s="639">
        <v>1</v>
      </c>
      <c r="E3761" s="893"/>
      <c r="F3761" s="894">
        <f t="shared" si="47"/>
        <v>0</v>
      </c>
    </row>
    <row r="3762" spans="1:6" s="255" customFormat="1" ht="15">
      <c r="A3762" s="874"/>
      <c r="B3762" s="897"/>
      <c r="C3762" s="896"/>
      <c r="D3762" s="639"/>
      <c r="E3762" s="893"/>
      <c r="F3762" s="894"/>
    </row>
    <row r="3763" spans="1:6" s="255" customFormat="1" ht="224.25" customHeight="1">
      <c r="A3763" s="874" t="s">
        <v>1845</v>
      </c>
      <c r="B3763" s="962" t="s">
        <v>4251</v>
      </c>
      <c r="C3763" s="896"/>
      <c r="D3763" s="639"/>
      <c r="E3763" s="893"/>
      <c r="F3763" s="894"/>
    </row>
    <row r="3764" spans="1:6" s="255" customFormat="1" ht="30" customHeight="1">
      <c r="A3764" s="889"/>
      <c r="B3764" s="259" t="s">
        <v>4119</v>
      </c>
      <c r="C3764" s="588" t="s">
        <v>136</v>
      </c>
      <c r="D3764" s="639">
        <v>18</v>
      </c>
      <c r="E3764" s="893"/>
      <c r="F3764" s="894">
        <f>D3764*E3764</f>
        <v>0</v>
      </c>
    </row>
    <row r="3765" spans="1:6" s="255" customFormat="1">
      <c r="A3765" s="874"/>
      <c r="B3765" s="259"/>
      <c r="C3765" s="896"/>
      <c r="D3765" s="639"/>
      <c r="E3765" s="893"/>
      <c r="F3765" s="894">
        <f t="shared" ref="F3765:F3766" si="48">D3765*E3765</f>
        <v>0</v>
      </c>
    </row>
    <row r="3766" spans="1:6" s="255" customFormat="1" ht="29.25" customHeight="1">
      <c r="A3766" s="874" t="s">
        <v>1846</v>
      </c>
      <c r="B3766" s="962" t="s">
        <v>1837</v>
      </c>
      <c r="C3766" s="896" t="s">
        <v>1757</v>
      </c>
      <c r="D3766" s="639">
        <v>1</v>
      </c>
      <c r="E3766" s="893"/>
      <c r="F3766" s="894">
        <f t="shared" si="48"/>
        <v>0</v>
      </c>
    </row>
    <row r="3767" spans="1:6" s="255" customFormat="1" ht="15" customHeight="1">
      <c r="A3767" s="874"/>
      <c r="B3767" s="962"/>
      <c r="C3767" s="896"/>
      <c r="D3767" s="639"/>
      <c r="E3767" s="893"/>
      <c r="F3767" s="894"/>
    </row>
    <row r="3768" spans="1:6" s="255" customFormat="1" ht="192" customHeight="1">
      <c r="A3768" s="874" t="s">
        <v>1847</v>
      </c>
      <c r="B3768" s="962" t="s">
        <v>4250</v>
      </c>
      <c r="C3768" s="896"/>
      <c r="D3768" s="639"/>
      <c r="E3768" s="893"/>
      <c r="F3768" s="894"/>
    </row>
    <row r="3769" spans="1:6" s="255" customFormat="1" ht="29.25" customHeight="1">
      <c r="A3769" s="889"/>
      <c r="B3769" s="259" t="s">
        <v>4120</v>
      </c>
      <c r="C3769" s="588" t="s">
        <v>136</v>
      </c>
      <c r="D3769" s="639">
        <v>2</v>
      </c>
      <c r="E3769" s="893"/>
      <c r="F3769" s="894">
        <f>D3769*E3769</f>
        <v>0</v>
      </c>
    </row>
    <row r="3770" spans="1:6" s="255" customFormat="1" ht="13.5" customHeight="1">
      <c r="A3770" s="898"/>
      <c r="B3770" s="259"/>
      <c r="C3770" s="896"/>
      <c r="D3770" s="639"/>
      <c r="E3770" s="893"/>
      <c r="F3770" s="894">
        <f t="shared" ref="F3770:F3771" si="49">D3770*E3770</f>
        <v>0</v>
      </c>
    </row>
    <row r="3771" spans="1:6" s="255" customFormat="1" ht="27.75" customHeight="1">
      <c r="A3771" s="874" t="s">
        <v>1848</v>
      </c>
      <c r="B3771" s="962" t="s">
        <v>1837</v>
      </c>
      <c r="C3771" s="896" t="s">
        <v>1757</v>
      </c>
      <c r="D3771" s="639">
        <v>1</v>
      </c>
      <c r="E3771" s="893"/>
      <c r="F3771" s="894">
        <f t="shared" si="49"/>
        <v>0</v>
      </c>
    </row>
    <row r="3772" spans="1:6" s="255" customFormat="1" ht="13.5" customHeight="1">
      <c r="A3772" s="898"/>
      <c r="B3772" s="899"/>
      <c r="C3772" s="891"/>
      <c r="D3772" s="1215"/>
      <c r="E3772" s="900"/>
      <c r="F3772" s="901"/>
    </row>
    <row r="3773" spans="1:6" s="255" customFormat="1" ht="13.5" customHeight="1">
      <c r="A3773" s="898"/>
      <c r="B3773" s="899"/>
      <c r="C3773" s="891"/>
      <c r="D3773" s="1215"/>
      <c r="E3773" s="900"/>
      <c r="F3773" s="901"/>
    </row>
    <row r="3774" spans="1:6" s="255" customFormat="1" ht="106.5" customHeight="1">
      <c r="A3774" s="874" t="s">
        <v>1849</v>
      </c>
      <c r="B3774" s="962" t="s">
        <v>1850</v>
      </c>
      <c r="C3774" s="896"/>
      <c r="D3774" s="639"/>
      <c r="E3774" s="893"/>
      <c r="F3774" s="894"/>
    </row>
    <row r="3775" spans="1:6" s="255" customFormat="1" ht="42" customHeight="1">
      <c r="A3775" s="889"/>
      <c r="B3775" s="259" t="s">
        <v>4121</v>
      </c>
      <c r="C3775" s="588" t="s">
        <v>136</v>
      </c>
      <c r="D3775" s="639">
        <f>72+12</f>
        <v>84</v>
      </c>
      <c r="E3775" s="893"/>
      <c r="F3775" s="894">
        <f>D3775*E3775</f>
        <v>0</v>
      </c>
    </row>
    <row r="3776" spans="1:6" s="255" customFormat="1" ht="13.5" customHeight="1">
      <c r="A3776" s="898"/>
      <c r="B3776" s="259"/>
      <c r="C3776" s="896"/>
      <c r="D3776" s="639"/>
      <c r="E3776" s="893"/>
      <c r="F3776" s="894">
        <f t="shared" ref="F3776:F3777" si="50">D3776*E3776</f>
        <v>0</v>
      </c>
    </row>
    <row r="3777" spans="1:6" s="255" customFormat="1" ht="29.25" customHeight="1">
      <c r="A3777" s="874" t="s">
        <v>1851</v>
      </c>
      <c r="B3777" s="962" t="s">
        <v>1837</v>
      </c>
      <c r="C3777" s="896" t="s">
        <v>1757</v>
      </c>
      <c r="D3777" s="639">
        <v>1</v>
      </c>
      <c r="E3777" s="893"/>
      <c r="F3777" s="894">
        <f t="shared" si="50"/>
        <v>0</v>
      </c>
    </row>
    <row r="3778" spans="1:6" s="255" customFormat="1" ht="13.5" customHeight="1">
      <c r="A3778" s="898"/>
      <c r="B3778" s="897"/>
      <c r="C3778" s="896"/>
      <c r="D3778" s="639"/>
      <c r="E3778" s="893"/>
      <c r="F3778" s="894"/>
    </row>
    <row r="3779" spans="1:6" s="255" customFormat="1" ht="56.25" customHeight="1">
      <c r="A3779" s="874" t="s">
        <v>1852</v>
      </c>
      <c r="B3779" s="962" t="s">
        <v>1853</v>
      </c>
      <c r="C3779" s="896"/>
      <c r="D3779" s="639"/>
      <c r="E3779" s="893"/>
      <c r="F3779" s="894"/>
    </row>
    <row r="3780" spans="1:6" s="255" customFormat="1" ht="27.75" customHeight="1">
      <c r="A3780" s="889"/>
      <c r="B3780" s="259" t="s">
        <v>4122</v>
      </c>
      <c r="C3780" s="588" t="s">
        <v>136</v>
      </c>
      <c r="D3780" s="639">
        <f>21+6</f>
        <v>27</v>
      </c>
      <c r="E3780" s="893"/>
      <c r="F3780" s="894">
        <f>D3780*E3780</f>
        <v>0</v>
      </c>
    </row>
    <row r="3781" spans="1:6" s="255" customFormat="1" ht="15" customHeight="1">
      <c r="A3781" s="898"/>
      <c r="B3781" s="259"/>
      <c r="C3781" s="896"/>
      <c r="D3781" s="639"/>
      <c r="E3781" s="893"/>
      <c r="F3781" s="894">
        <f t="shared" ref="F3781:F3782" si="51">D3781*E3781</f>
        <v>0</v>
      </c>
    </row>
    <row r="3782" spans="1:6" s="255" customFormat="1" ht="27" customHeight="1">
      <c r="A3782" s="874" t="s">
        <v>1854</v>
      </c>
      <c r="B3782" s="962" t="s">
        <v>1837</v>
      </c>
      <c r="C3782" s="896" t="s">
        <v>1757</v>
      </c>
      <c r="D3782" s="639">
        <v>1</v>
      </c>
      <c r="E3782" s="893"/>
      <c r="F3782" s="894">
        <f t="shared" si="51"/>
        <v>0</v>
      </c>
    </row>
    <row r="3783" spans="1:6" s="255" customFormat="1" ht="15" customHeight="1">
      <c r="A3783" s="898"/>
      <c r="B3783" s="897"/>
      <c r="C3783" s="896"/>
      <c r="D3783" s="639"/>
      <c r="E3783" s="893"/>
      <c r="F3783" s="894"/>
    </row>
    <row r="3784" spans="1:6" s="255" customFormat="1" ht="57.75" customHeight="1">
      <c r="A3784" s="874" t="s">
        <v>1855</v>
      </c>
      <c r="B3784" s="962" t="s">
        <v>1856</v>
      </c>
      <c r="C3784" s="896"/>
      <c r="D3784" s="639"/>
      <c r="E3784" s="893"/>
      <c r="F3784" s="894"/>
    </row>
    <row r="3785" spans="1:6" s="255" customFormat="1" ht="27.75" customHeight="1">
      <c r="A3785" s="889"/>
      <c r="B3785" s="259" t="s">
        <v>4123</v>
      </c>
      <c r="C3785" s="588" t="s">
        <v>136</v>
      </c>
      <c r="D3785" s="639">
        <v>9</v>
      </c>
      <c r="E3785" s="893"/>
      <c r="F3785" s="894">
        <f>D3785*E3785</f>
        <v>0</v>
      </c>
    </row>
    <row r="3786" spans="1:6" s="255" customFormat="1" ht="15">
      <c r="A3786" s="902"/>
      <c r="B3786" s="260"/>
      <c r="C3786" s="903"/>
      <c r="D3786" s="903"/>
      <c r="E3786" s="878"/>
      <c r="F3786" s="894">
        <f t="shared" ref="F3786:F3787" si="52">D3786*E3786</f>
        <v>0</v>
      </c>
    </row>
    <row r="3787" spans="1:6" s="255" customFormat="1" ht="30.75" customHeight="1">
      <c r="A3787" s="874" t="s">
        <v>1857</v>
      </c>
      <c r="B3787" s="962" t="s">
        <v>1837</v>
      </c>
      <c r="C3787" s="896" t="s">
        <v>1757</v>
      </c>
      <c r="D3787" s="639">
        <v>1</v>
      </c>
      <c r="E3787" s="893"/>
      <c r="F3787" s="894">
        <f t="shared" si="52"/>
        <v>0</v>
      </c>
    </row>
    <row r="3788" spans="1:6" s="255" customFormat="1" ht="15">
      <c r="A3788" s="902"/>
      <c r="B3788" s="260"/>
      <c r="C3788" s="903"/>
      <c r="D3788" s="903"/>
      <c r="E3788" s="878"/>
      <c r="F3788" s="590"/>
    </row>
    <row r="3789" spans="1:6" s="255" customFormat="1" ht="15">
      <c r="A3789" s="902"/>
      <c r="B3789" s="260"/>
      <c r="C3789" s="903"/>
      <c r="D3789" s="903"/>
      <c r="E3789" s="878"/>
      <c r="F3789" s="590"/>
    </row>
    <row r="3790" spans="1:6" s="266" customFormat="1" ht="15" customHeight="1">
      <c r="A3790" s="261"/>
      <c r="B3790" s="262" t="s">
        <v>1858</v>
      </c>
      <c r="C3790" s="263"/>
      <c r="D3790" s="1216"/>
      <c r="E3790" s="264"/>
      <c r="F3790" s="265">
        <f>SUM(F3644:F3787)</f>
        <v>0</v>
      </c>
    </row>
    <row r="3791" spans="1:6" s="255" customFormat="1" ht="15">
      <c r="A3791" s="267"/>
      <c r="B3791" s="268"/>
      <c r="C3791" s="269"/>
      <c r="D3791" s="269"/>
      <c r="E3791" s="239"/>
      <c r="F3791" s="231"/>
    </row>
    <row r="3792" spans="1:6" s="255" customFormat="1" ht="12.75" customHeight="1">
      <c r="A3792" s="267"/>
      <c r="B3792" s="270"/>
      <c r="C3792" s="269"/>
      <c r="D3792" s="269"/>
      <c r="E3792" s="239"/>
      <c r="F3792" s="231"/>
    </row>
    <row r="3793" spans="1:6" s="255" customFormat="1" ht="14.25" customHeight="1">
      <c r="A3793" s="271" t="s">
        <v>263</v>
      </c>
      <c r="B3793" s="272" t="s">
        <v>1859</v>
      </c>
      <c r="C3793" s="903"/>
      <c r="D3793" s="903"/>
      <c r="E3793" s="878"/>
      <c r="F3793" s="590"/>
    </row>
    <row r="3794" spans="1:6" s="255" customFormat="1">
      <c r="A3794" s="902"/>
      <c r="B3794" s="962"/>
      <c r="C3794" s="903"/>
      <c r="D3794" s="903"/>
      <c r="E3794" s="878"/>
      <c r="F3794" s="590"/>
    </row>
    <row r="3795" spans="1:6" s="255" customFormat="1" ht="93.75" customHeight="1">
      <c r="A3795" s="874" t="s">
        <v>198</v>
      </c>
      <c r="B3795" s="962" t="s">
        <v>1860</v>
      </c>
      <c r="C3795" s="892"/>
      <c r="D3795" s="894"/>
      <c r="E3795" s="893"/>
      <c r="F3795" s="894"/>
    </row>
    <row r="3796" spans="1:6" s="255" customFormat="1" ht="17.25" customHeight="1">
      <c r="A3796" s="889"/>
      <c r="B3796" s="259" t="s">
        <v>4124</v>
      </c>
      <c r="C3796" s="588" t="s">
        <v>136</v>
      </c>
      <c r="D3796" s="639">
        <v>8</v>
      </c>
      <c r="E3796" s="893"/>
      <c r="F3796" s="894">
        <f>D3796*E3796</f>
        <v>0</v>
      </c>
    </row>
    <row r="3797" spans="1:6" s="255" customFormat="1" ht="17.25" customHeight="1">
      <c r="A3797" s="889"/>
      <c r="B3797" s="259"/>
      <c r="C3797" s="588"/>
      <c r="D3797" s="639"/>
      <c r="E3797" s="893"/>
      <c r="F3797" s="894"/>
    </row>
    <row r="3798" spans="1:6" s="255" customFormat="1" ht="15.75" customHeight="1">
      <c r="A3798" s="889"/>
      <c r="B3798" s="259" t="s">
        <v>1861</v>
      </c>
      <c r="C3798" s="588" t="s">
        <v>136</v>
      </c>
      <c r="D3798" s="639">
        <v>16</v>
      </c>
      <c r="E3798" s="893"/>
      <c r="F3798" s="894">
        <f>D3798*E3798</f>
        <v>0</v>
      </c>
    </row>
    <row r="3799" spans="1:6" s="255" customFormat="1">
      <c r="A3799" s="874"/>
      <c r="B3799" s="259"/>
      <c r="C3799" s="896"/>
      <c r="D3799" s="639"/>
      <c r="E3799" s="893"/>
      <c r="F3799" s="894">
        <f t="shared" ref="F3799:F3800" si="53">D3799*E3799</f>
        <v>0</v>
      </c>
    </row>
    <row r="3800" spans="1:6" s="255" customFormat="1" ht="26.25" customHeight="1">
      <c r="A3800" s="874" t="s">
        <v>200</v>
      </c>
      <c r="B3800" s="962" t="s">
        <v>1837</v>
      </c>
      <c r="C3800" s="896" t="s">
        <v>1757</v>
      </c>
      <c r="D3800" s="639">
        <v>1</v>
      </c>
      <c r="E3800" s="893"/>
      <c r="F3800" s="894">
        <f t="shared" si="53"/>
        <v>0</v>
      </c>
    </row>
    <row r="3801" spans="1:6" s="255" customFormat="1" ht="13.5" customHeight="1">
      <c r="A3801" s="874"/>
      <c r="B3801" s="897"/>
      <c r="C3801" s="896"/>
      <c r="D3801" s="639"/>
      <c r="E3801" s="893"/>
      <c r="F3801" s="894"/>
    </row>
    <row r="3802" spans="1:6" s="255" customFormat="1" ht="120.75" customHeight="1">
      <c r="A3802" s="874" t="s">
        <v>203</v>
      </c>
      <c r="B3802" s="962" t="s">
        <v>4125</v>
      </c>
      <c r="C3802" s="896"/>
      <c r="D3802" s="639"/>
      <c r="E3802" s="893"/>
      <c r="F3802" s="894"/>
    </row>
    <row r="3803" spans="1:6" s="255" customFormat="1" ht="28.5" customHeight="1">
      <c r="A3803" s="889"/>
      <c r="B3803" s="259" t="s">
        <v>4126</v>
      </c>
      <c r="C3803" s="588" t="s">
        <v>136</v>
      </c>
      <c r="D3803" s="639">
        <v>6</v>
      </c>
      <c r="E3803" s="893"/>
      <c r="F3803" s="894">
        <f>D3803*E3803</f>
        <v>0</v>
      </c>
    </row>
    <row r="3804" spans="1:6" s="255" customFormat="1" ht="17.25" customHeight="1">
      <c r="A3804" s="889"/>
      <c r="B3804" s="259"/>
      <c r="C3804" s="588"/>
      <c r="D3804" s="639"/>
      <c r="E3804" s="893"/>
      <c r="F3804" s="894"/>
    </row>
    <row r="3805" spans="1:6" s="255" customFormat="1" ht="15.75" customHeight="1">
      <c r="A3805" s="889"/>
      <c r="B3805" s="259" t="s">
        <v>1862</v>
      </c>
      <c r="C3805" s="588" t="s">
        <v>136</v>
      </c>
      <c r="D3805" s="639">
        <v>6</v>
      </c>
      <c r="E3805" s="893"/>
      <c r="F3805" s="894">
        <f>D3805*E3805</f>
        <v>0</v>
      </c>
    </row>
    <row r="3806" spans="1:6" s="248" customFormat="1" ht="15.75" customHeight="1">
      <c r="A3806" s="874"/>
      <c r="B3806" s="595" t="s">
        <v>3567</v>
      </c>
      <c r="C3806" s="588"/>
      <c r="D3806" s="887"/>
      <c r="E3806" s="563"/>
      <c r="F3806" s="563"/>
    </row>
    <row r="3807" spans="1:6" s="248" customFormat="1" ht="15.75" customHeight="1">
      <c r="A3807" s="874"/>
      <c r="B3807" s="880"/>
      <c r="C3807" s="588"/>
      <c r="D3807" s="887"/>
      <c r="E3807" s="563"/>
      <c r="F3807" s="563"/>
    </row>
    <row r="3808" spans="1:6" s="255" customFormat="1" ht="15.75" customHeight="1">
      <c r="A3808" s="889"/>
      <c r="B3808" s="259" t="s">
        <v>1863</v>
      </c>
      <c r="C3808" s="588" t="s">
        <v>136</v>
      </c>
      <c r="D3808" s="639">
        <v>6</v>
      </c>
      <c r="E3808" s="893"/>
      <c r="F3808" s="894">
        <f>D3808*E3808</f>
        <v>0</v>
      </c>
    </row>
    <row r="3809" spans="1:6" s="255" customFormat="1" ht="15.75" customHeight="1">
      <c r="A3809" s="889"/>
      <c r="B3809" s="259" t="s">
        <v>1864</v>
      </c>
      <c r="C3809" s="588" t="s">
        <v>136</v>
      </c>
      <c r="D3809" s="639">
        <v>3</v>
      </c>
      <c r="E3809" s="893"/>
      <c r="F3809" s="894">
        <f>D3809*E3809</f>
        <v>0</v>
      </c>
    </row>
    <row r="3810" spans="1:6" s="255" customFormat="1" ht="15.75" customHeight="1">
      <c r="A3810" s="889"/>
      <c r="B3810" s="259"/>
      <c r="C3810" s="588"/>
      <c r="D3810" s="639"/>
      <c r="E3810" s="893"/>
      <c r="F3810" s="894">
        <f t="shared" ref="F3810:F3811" si="54">D3810*E3810</f>
        <v>0</v>
      </c>
    </row>
    <row r="3811" spans="1:6" s="255" customFormat="1" ht="28.5" customHeight="1">
      <c r="A3811" s="874" t="s">
        <v>205</v>
      </c>
      <c r="B3811" s="962" t="s">
        <v>1837</v>
      </c>
      <c r="C3811" s="896" t="s">
        <v>1757</v>
      </c>
      <c r="D3811" s="639">
        <v>1</v>
      </c>
      <c r="E3811" s="893"/>
      <c r="F3811" s="894">
        <f t="shared" si="54"/>
        <v>0</v>
      </c>
    </row>
    <row r="3812" spans="1:6" s="255" customFormat="1" ht="12" customHeight="1">
      <c r="A3812" s="874"/>
      <c r="B3812" s="897"/>
      <c r="C3812" s="896"/>
      <c r="D3812" s="639"/>
      <c r="E3812" s="893"/>
      <c r="F3812" s="894"/>
    </row>
    <row r="3813" spans="1:6" s="255" customFormat="1" ht="93.75" customHeight="1">
      <c r="A3813" s="874" t="s">
        <v>137</v>
      </c>
      <c r="B3813" s="962" t="s">
        <v>1865</v>
      </c>
      <c r="C3813" s="896"/>
      <c r="D3813" s="639"/>
      <c r="E3813" s="893"/>
      <c r="F3813" s="894"/>
    </row>
    <row r="3814" spans="1:6" s="255" customFormat="1" ht="28.5" customHeight="1">
      <c r="A3814" s="889"/>
      <c r="B3814" s="259" t="s">
        <v>4127</v>
      </c>
      <c r="C3814" s="588" t="s">
        <v>136</v>
      </c>
      <c r="D3814" s="639">
        <v>7</v>
      </c>
      <c r="E3814" s="893"/>
      <c r="F3814" s="894">
        <f>D3814*E3814</f>
        <v>0</v>
      </c>
    </row>
    <row r="3815" spans="1:6" s="255" customFormat="1" ht="15.75" customHeight="1">
      <c r="A3815" s="889"/>
      <c r="B3815" s="259"/>
      <c r="C3815" s="588"/>
      <c r="D3815" s="639"/>
      <c r="E3815" s="893"/>
      <c r="F3815" s="894">
        <f t="shared" ref="F3815:F3816" si="55">D3815*E3815</f>
        <v>0</v>
      </c>
    </row>
    <row r="3816" spans="1:6" s="255" customFormat="1" ht="28.5" customHeight="1">
      <c r="A3816" s="874" t="s">
        <v>144</v>
      </c>
      <c r="B3816" s="962" t="s">
        <v>1837</v>
      </c>
      <c r="C3816" s="896" t="s">
        <v>1757</v>
      </c>
      <c r="D3816" s="639">
        <v>1</v>
      </c>
      <c r="E3816" s="893"/>
      <c r="F3816" s="894">
        <f t="shared" si="55"/>
        <v>0</v>
      </c>
    </row>
    <row r="3817" spans="1:6" s="255" customFormat="1" ht="15" customHeight="1">
      <c r="A3817" s="874"/>
      <c r="B3817" s="962"/>
      <c r="C3817" s="896"/>
      <c r="D3817" s="639"/>
      <c r="E3817" s="893"/>
      <c r="F3817" s="894"/>
    </row>
    <row r="3818" spans="1:6" s="255" customFormat="1" ht="70.5" customHeight="1">
      <c r="A3818" s="874" t="s">
        <v>147</v>
      </c>
      <c r="B3818" s="962" t="s">
        <v>1866</v>
      </c>
      <c r="C3818" s="896"/>
      <c r="D3818" s="639"/>
      <c r="E3818" s="893"/>
      <c r="F3818" s="894"/>
    </row>
    <row r="3819" spans="1:6" s="255" customFormat="1" ht="28.5" customHeight="1">
      <c r="A3819" s="889"/>
      <c r="B3819" s="259" t="s">
        <v>4128</v>
      </c>
      <c r="C3819" s="588" t="s">
        <v>136</v>
      </c>
      <c r="D3819" s="639">
        <v>4</v>
      </c>
      <c r="E3819" s="893"/>
      <c r="F3819" s="894">
        <f>D3819*E3819</f>
        <v>0</v>
      </c>
    </row>
    <row r="3820" spans="1:6" s="255" customFormat="1" ht="15.75" customHeight="1">
      <c r="A3820" s="889"/>
      <c r="B3820" s="259"/>
      <c r="C3820" s="588"/>
      <c r="D3820" s="639"/>
      <c r="E3820" s="893"/>
      <c r="F3820" s="894">
        <f t="shared" ref="F3820:F3825" si="56">D3820*E3820</f>
        <v>0</v>
      </c>
    </row>
    <row r="3821" spans="1:6" s="255" customFormat="1" ht="15.75" customHeight="1">
      <c r="A3821" s="889"/>
      <c r="B3821" s="259" t="s">
        <v>1867</v>
      </c>
      <c r="C3821" s="588" t="s">
        <v>136</v>
      </c>
      <c r="D3821" s="639">
        <v>4</v>
      </c>
      <c r="E3821" s="893"/>
      <c r="F3821" s="894">
        <f t="shared" si="56"/>
        <v>0</v>
      </c>
    </row>
    <row r="3822" spans="1:6" s="248" customFormat="1" ht="15.75" customHeight="1">
      <c r="A3822" s="874"/>
      <c r="B3822" s="595" t="s">
        <v>3567</v>
      </c>
      <c r="C3822" s="588"/>
      <c r="D3822" s="887"/>
      <c r="E3822" s="563"/>
      <c r="F3822" s="894">
        <f t="shared" si="56"/>
        <v>0</v>
      </c>
    </row>
    <row r="3823" spans="1:6" s="248" customFormat="1" ht="15.75" customHeight="1">
      <c r="A3823" s="874"/>
      <c r="B3823" s="880"/>
      <c r="C3823" s="588"/>
      <c r="D3823" s="887"/>
      <c r="E3823" s="563"/>
      <c r="F3823" s="894">
        <f t="shared" si="56"/>
        <v>0</v>
      </c>
    </row>
    <row r="3824" spans="1:6" s="255" customFormat="1" ht="15.75" customHeight="1">
      <c r="A3824" s="889"/>
      <c r="B3824" s="259"/>
      <c r="C3824" s="588"/>
      <c r="D3824" s="894"/>
      <c r="E3824" s="893"/>
      <c r="F3824" s="894">
        <f t="shared" si="56"/>
        <v>0</v>
      </c>
    </row>
    <row r="3825" spans="1:6" s="255" customFormat="1" ht="27" customHeight="1">
      <c r="A3825" s="874" t="s">
        <v>132</v>
      </c>
      <c r="B3825" s="962" t="s">
        <v>1837</v>
      </c>
      <c r="C3825" s="896" t="s">
        <v>1757</v>
      </c>
      <c r="D3825" s="639">
        <v>1</v>
      </c>
      <c r="E3825" s="893"/>
      <c r="F3825" s="894">
        <f t="shared" si="56"/>
        <v>0</v>
      </c>
    </row>
    <row r="3826" spans="1:6" s="255" customFormat="1" ht="15">
      <c r="A3826" s="874"/>
      <c r="B3826" s="897"/>
      <c r="C3826" s="896"/>
      <c r="D3826" s="639"/>
      <c r="E3826" s="893"/>
      <c r="F3826" s="894"/>
    </row>
    <row r="3827" spans="1:6" s="255" customFormat="1" ht="120.75" customHeight="1">
      <c r="A3827" s="874" t="s">
        <v>46</v>
      </c>
      <c r="B3827" s="962" t="s">
        <v>1868</v>
      </c>
      <c r="C3827" s="896"/>
      <c r="D3827" s="639"/>
      <c r="E3827" s="893"/>
      <c r="F3827" s="894"/>
    </row>
    <row r="3828" spans="1:6" s="255" customFormat="1" ht="28.5" customHeight="1">
      <c r="A3828" s="889"/>
      <c r="B3828" s="259" t="s">
        <v>4129</v>
      </c>
      <c r="C3828" s="588" t="s">
        <v>136</v>
      </c>
      <c r="D3828" s="639">
        <f>11+1</f>
        <v>12</v>
      </c>
      <c r="E3828" s="893"/>
      <c r="F3828" s="894">
        <f>D3828*E3828</f>
        <v>0</v>
      </c>
    </row>
    <row r="3829" spans="1:6" s="255" customFormat="1">
      <c r="A3829" s="902"/>
      <c r="B3829" s="902"/>
      <c r="C3829" s="904"/>
      <c r="D3829" s="1204"/>
      <c r="E3829" s="878"/>
      <c r="F3829" s="894">
        <f t="shared" ref="F3829:F3833" si="57">D3829*E3829</f>
        <v>0</v>
      </c>
    </row>
    <row r="3830" spans="1:6" s="255" customFormat="1" ht="28.5" customHeight="1">
      <c r="A3830" s="874" t="s">
        <v>47</v>
      </c>
      <c r="B3830" s="962" t="s">
        <v>1837</v>
      </c>
      <c r="C3830" s="896" t="s">
        <v>1757</v>
      </c>
      <c r="D3830" s="639">
        <v>1</v>
      </c>
      <c r="E3830" s="893"/>
      <c r="F3830" s="894">
        <f t="shared" si="57"/>
        <v>0</v>
      </c>
    </row>
    <row r="3831" spans="1:6" s="557" customFormat="1">
      <c r="A3831" s="591"/>
      <c r="B3831" s="582"/>
      <c r="C3831" s="583"/>
      <c r="D3831" s="1203"/>
      <c r="E3831" s="584"/>
      <c r="F3831" s="894">
        <f t="shared" si="57"/>
        <v>0</v>
      </c>
    </row>
    <row r="3832" spans="1:6" s="585" customFormat="1" ht="54" customHeight="1">
      <c r="A3832" s="582" t="s">
        <v>17</v>
      </c>
      <c r="B3832" s="582" t="s">
        <v>4130</v>
      </c>
      <c r="C3832" s="583"/>
      <c r="D3832" s="959"/>
      <c r="E3832" s="584"/>
      <c r="F3832" s="894">
        <f t="shared" si="57"/>
        <v>0</v>
      </c>
    </row>
    <row r="3833" spans="1:6" s="585" customFormat="1">
      <c r="A3833" s="586"/>
      <c r="B3833" s="587" t="s">
        <v>4088</v>
      </c>
      <c r="C3833" s="588" t="s">
        <v>283</v>
      </c>
      <c r="D3833" s="1203">
        <v>240</v>
      </c>
      <c r="E3833" s="589"/>
      <c r="F3833" s="894">
        <f t="shared" si="57"/>
        <v>0</v>
      </c>
    </row>
    <row r="3834" spans="1:6" s="585" customFormat="1">
      <c r="A3834" s="591"/>
      <c r="B3834" s="592"/>
      <c r="C3834" s="593"/>
      <c r="D3834" s="1217"/>
      <c r="E3834" s="594"/>
      <c r="F3834" s="594"/>
    </row>
    <row r="3835" spans="1:6" s="585" customFormat="1" ht="42" customHeight="1">
      <c r="A3835" s="591" t="s">
        <v>51</v>
      </c>
      <c r="B3835" s="591" t="s">
        <v>4131</v>
      </c>
      <c r="C3835" s="593"/>
      <c r="D3835" s="1217"/>
      <c r="E3835" s="594"/>
      <c r="F3835" s="594"/>
    </row>
    <row r="3836" spans="1:6" s="585" customFormat="1" ht="14.25">
      <c r="A3836" s="591"/>
      <c r="B3836" s="582" t="s">
        <v>4082</v>
      </c>
      <c r="C3836" s="583" t="s">
        <v>259</v>
      </c>
      <c r="D3836" s="1203">
        <v>77</v>
      </c>
      <c r="E3836" s="584"/>
      <c r="F3836" s="584">
        <f>SUM(D3836*E3836)</f>
        <v>0</v>
      </c>
    </row>
    <row r="3837" spans="1:6" s="585" customFormat="1">
      <c r="A3837" s="591"/>
      <c r="B3837" s="592"/>
      <c r="C3837" s="593"/>
      <c r="D3837" s="1217"/>
      <c r="E3837" s="594"/>
      <c r="F3837" s="594"/>
    </row>
    <row r="3838" spans="1:6" s="585" customFormat="1" ht="25.5">
      <c r="A3838" s="591" t="s">
        <v>52</v>
      </c>
      <c r="B3838" s="582" t="s">
        <v>4083</v>
      </c>
      <c r="C3838" s="583"/>
      <c r="D3838" s="959"/>
      <c r="E3838" s="584"/>
      <c r="F3838" s="584"/>
    </row>
    <row r="3839" spans="1:6" s="585" customFormat="1" ht="14.25">
      <c r="A3839" s="591"/>
      <c r="B3839" s="582" t="s">
        <v>4084</v>
      </c>
      <c r="C3839" s="583" t="s">
        <v>259</v>
      </c>
      <c r="D3839" s="1203">
        <v>20</v>
      </c>
      <c r="E3839" s="584"/>
      <c r="F3839" s="584">
        <f>SUM(D3839*E3839)</f>
        <v>0</v>
      </c>
    </row>
    <row r="3840" spans="1:6" s="585" customFormat="1">
      <c r="A3840" s="591"/>
      <c r="B3840" s="582"/>
      <c r="C3840" s="583"/>
      <c r="D3840" s="1203"/>
      <c r="E3840" s="584"/>
      <c r="F3840" s="584"/>
    </row>
    <row r="3841" spans="1:6" s="585" customFormat="1" ht="25.5">
      <c r="A3841" s="591" t="s">
        <v>53</v>
      </c>
      <c r="B3841" s="582" t="s">
        <v>4132</v>
      </c>
      <c r="C3841" s="583"/>
      <c r="D3841" s="1203"/>
      <c r="E3841" s="584"/>
      <c r="F3841" s="584"/>
    </row>
    <row r="3842" spans="1:6" s="585" customFormat="1">
      <c r="A3842" s="591"/>
      <c r="B3842" s="582" t="s">
        <v>4088</v>
      </c>
      <c r="C3842" s="583" t="s">
        <v>283</v>
      </c>
      <c r="D3842" s="1203">
        <v>240</v>
      </c>
      <c r="E3842" s="584"/>
      <c r="F3842" s="584">
        <f>SUM(D3842*E3842)</f>
        <v>0</v>
      </c>
    </row>
    <row r="3843" spans="1:6" s="585" customFormat="1">
      <c r="A3843" s="591"/>
      <c r="B3843" s="582"/>
      <c r="C3843" s="583"/>
      <c r="D3843" s="1203"/>
      <c r="E3843" s="584"/>
      <c r="F3843" s="584"/>
    </row>
    <row r="3844" spans="1:6" s="585" customFormat="1" ht="27.75" customHeight="1">
      <c r="A3844" s="591" t="s">
        <v>20</v>
      </c>
      <c r="B3844" s="582" t="s">
        <v>4085</v>
      </c>
      <c r="C3844" s="583"/>
      <c r="D3844" s="1203"/>
      <c r="E3844" s="584"/>
      <c r="F3844" s="584"/>
    </row>
    <row r="3845" spans="1:6" s="585" customFormat="1" ht="14.25">
      <c r="A3845" s="591"/>
      <c r="B3845" s="582" t="s">
        <v>4086</v>
      </c>
      <c r="C3845" s="583" t="s">
        <v>259</v>
      </c>
      <c r="D3845" s="1203">
        <v>58</v>
      </c>
      <c r="E3845" s="584"/>
      <c r="F3845" s="584">
        <f>SUM(D3845*E3845)</f>
        <v>0</v>
      </c>
    </row>
    <row r="3846" spans="1:6" s="585" customFormat="1">
      <c r="A3846" s="591"/>
      <c r="B3846" s="582"/>
      <c r="C3846" s="583"/>
      <c r="D3846" s="1203"/>
      <c r="E3846" s="584"/>
      <c r="F3846" s="584"/>
    </row>
    <row r="3847" spans="1:6" s="585" customFormat="1">
      <c r="A3847" s="591" t="s">
        <v>21</v>
      </c>
      <c r="B3847" s="582" t="s">
        <v>4087</v>
      </c>
      <c r="C3847" s="583"/>
      <c r="D3847" s="1203"/>
      <c r="E3847" s="584"/>
      <c r="F3847" s="584"/>
    </row>
    <row r="3848" spans="1:6" s="585" customFormat="1" ht="14.25">
      <c r="A3848" s="591"/>
      <c r="B3848" s="582" t="s">
        <v>4133</v>
      </c>
      <c r="C3848" s="583" t="s">
        <v>259</v>
      </c>
      <c r="D3848" s="1203">
        <v>20</v>
      </c>
      <c r="E3848" s="584"/>
      <c r="F3848" s="584">
        <f>SUM(D3848*E3848)</f>
        <v>0</v>
      </c>
    </row>
    <row r="3849" spans="1:6" s="585" customFormat="1">
      <c r="A3849" s="591"/>
      <c r="B3849" s="582"/>
      <c r="C3849" s="583"/>
      <c r="D3849" s="1203"/>
      <c r="E3849" s="584"/>
      <c r="F3849" s="584"/>
    </row>
    <row r="3850" spans="1:6" s="585" customFormat="1" ht="25.5">
      <c r="A3850" s="591" t="s">
        <v>22</v>
      </c>
      <c r="B3850" s="582" t="s">
        <v>4134</v>
      </c>
      <c r="C3850" s="583"/>
      <c r="D3850" s="959"/>
      <c r="E3850" s="584"/>
      <c r="F3850" s="584"/>
    </row>
    <row r="3851" spans="1:6" s="585" customFormat="1">
      <c r="A3851" s="591"/>
      <c r="B3851" s="582" t="s">
        <v>4135</v>
      </c>
      <c r="C3851" s="583" t="s">
        <v>283</v>
      </c>
      <c r="D3851" s="1203">
        <v>240</v>
      </c>
      <c r="E3851" s="584"/>
      <c r="F3851" s="584">
        <f>SUM(D3851*E3851)</f>
        <v>0</v>
      </c>
    </row>
    <row r="3852" spans="1:6" s="585" customFormat="1">
      <c r="A3852" s="591"/>
      <c r="B3852" s="582"/>
      <c r="C3852" s="583"/>
      <c r="D3852" s="1203"/>
      <c r="E3852" s="584"/>
      <c r="F3852" s="584"/>
    </row>
    <row r="3853" spans="1:6" s="585" customFormat="1" ht="39" customHeight="1">
      <c r="A3853" s="591" t="s">
        <v>23</v>
      </c>
      <c r="B3853" s="582" t="s">
        <v>4136</v>
      </c>
      <c r="C3853" s="583"/>
      <c r="D3853" s="959"/>
      <c r="E3853" s="584"/>
      <c r="F3853" s="584"/>
    </row>
    <row r="3854" spans="1:6" s="585" customFormat="1">
      <c r="A3854" s="591"/>
      <c r="B3854" s="582" t="s">
        <v>4088</v>
      </c>
      <c r="C3854" s="583"/>
      <c r="D3854" s="959"/>
      <c r="E3854" s="584"/>
      <c r="F3854" s="584"/>
    </row>
    <row r="3855" spans="1:6" s="585" customFormat="1">
      <c r="A3855" s="591"/>
      <c r="B3855" s="582" t="s">
        <v>4089</v>
      </c>
      <c r="C3855" s="583" t="s">
        <v>283</v>
      </c>
      <c r="D3855" s="1203">
        <v>240</v>
      </c>
      <c r="E3855" s="584"/>
      <c r="F3855" s="584">
        <f>SUM(D3855*E3855)</f>
        <v>0</v>
      </c>
    </row>
    <row r="3856" spans="1:6" s="557" customFormat="1">
      <c r="A3856" s="905"/>
      <c r="B3856" s="595"/>
      <c r="C3856" s="588"/>
      <c r="D3856" s="1202"/>
      <c r="E3856" s="589"/>
      <c r="F3856" s="590"/>
    </row>
    <row r="3857" spans="1:6" s="557" customFormat="1" ht="27" customHeight="1">
      <c r="A3857" s="905"/>
      <c r="B3857" s="561" t="s">
        <v>4175</v>
      </c>
      <c r="C3857" s="588"/>
      <c r="D3857" s="1202"/>
      <c r="E3857" s="589"/>
      <c r="F3857" s="590"/>
    </row>
    <row r="3858" spans="1:6" s="255" customFormat="1">
      <c r="A3858" s="873"/>
      <c r="B3858" s="560"/>
      <c r="C3858" s="877"/>
      <c r="D3858" s="903"/>
      <c r="E3858" s="878"/>
      <c r="F3858" s="224"/>
    </row>
    <row r="3859" spans="1:6" s="266" customFormat="1" ht="15" customHeight="1">
      <c r="A3859" s="261"/>
      <c r="B3859" s="262" t="s">
        <v>1869</v>
      </c>
      <c r="C3859" s="263"/>
      <c r="D3859" s="1216"/>
      <c r="E3859" s="264"/>
      <c r="F3859" s="265">
        <f>SUM(F3795:F3856)</f>
        <v>0</v>
      </c>
    </row>
    <row r="3860" spans="1:6" s="255" customFormat="1">
      <c r="A3860" s="873"/>
      <c r="B3860" s="560"/>
      <c r="C3860" s="877"/>
      <c r="D3860" s="903"/>
      <c r="E3860" s="878"/>
      <c r="F3860" s="224"/>
    </row>
    <row r="3861" spans="1:6" s="255" customFormat="1">
      <c r="A3861" s="873"/>
      <c r="B3861" s="962"/>
      <c r="C3861" s="877"/>
      <c r="D3861" s="903"/>
      <c r="E3861" s="878"/>
      <c r="F3861" s="224"/>
    </row>
    <row r="3862" spans="1:6" s="248" customFormat="1" ht="25.5">
      <c r="A3862" s="558" t="s">
        <v>264</v>
      </c>
      <c r="B3862" s="559" t="s">
        <v>1870</v>
      </c>
      <c r="C3862" s="870"/>
      <c r="D3862" s="870"/>
      <c r="E3862" s="872"/>
      <c r="F3862" s="872"/>
    </row>
    <row r="3863" spans="1:6" s="248" customFormat="1">
      <c r="A3863" s="874"/>
      <c r="B3863" s="595"/>
      <c r="C3863" s="588"/>
      <c r="D3863" s="1207"/>
      <c r="E3863" s="883"/>
      <c r="F3863" s="590"/>
    </row>
    <row r="3864" spans="1:6" s="248" customFormat="1" ht="68.25" customHeight="1">
      <c r="A3864" s="874" t="s">
        <v>198</v>
      </c>
      <c r="B3864" s="595" t="s">
        <v>4137</v>
      </c>
      <c r="C3864" s="588"/>
      <c r="D3864" s="1207"/>
      <c r="E3864" s="883"/>
      <c r="F3864" s="590"/>
    </row>
    <row r="3865" spans="1:6" s="248" customFormat="1" ht="16.5" customHeight="1">
      <c r="A3865" s="874"/>
      <c r="B3865" s="880"/>
      <c r="C3865" s="588"/>
      <c r="D3865" s="1207"/>
      <c r="E3865" s="883"/>
      <c r="F3865" s="590"/>
    </row>
    <row r="3866" spans="1:6" s="248" customFormat="1">
      <c r="A3866" s="874"/>
      <c r="B3866" s="595" t="s">
        <v>4138</v>
      </c>
      <c r="C3866" s="588" t="s">
        <v>136</v>
      </c>
      <c r="D3866" s="1207">
        <v>60</v>
      </c>
      <c r="E3866" s="883"/>
      <c r="F3866" s="590">
        <f>E3866*D3866</f>
        <v>0</v>
      </c>
    </row>
    <row r="3867" spans="1:6" s="248" customFormat="1">
      <c r="A3867" s="874"/>
      <c r="B3867" s="595" t="s">
        <v>4139</v>
      </c>
      <c r="C3867" s="588" t="s">
        <v>136</v>
      </c>
      <c r="D3867" s="1207">
        <v>44</v>
      </c>
      <c r="E3867" s="883"/>
      <c r="F3867" s="590">
        <f t="shared" ref="F3867:F3882" si="58">E3867*D3867</f>
        <v>0</v>
      </c>
    </row>
    <row r="3868" spans="1:6" s="248" customFormat="1">
      <c r="A3868" s="874"/>
      <c r="B3868" s="595" t="s">
        <v>4140</v>
      </c>
      <c r="C3868" s="588" t="s">
        <v>136</v>
      </c>
      <c r="D3868" s="1207">
        <v>26</v>
      </c>
      <c r="E3868" s="883"/>
      <c r="F3868" s="590">
        <f t="shared" si="58"/>
        <v>0</v>
      </c>
    </row>
    <row r="3869" spans="1:6" s="575" customFormat="1" ht="12" customHeight="1">
      <c r="A3869" s="874"/>
      <c r="B3869" s="595" t="s">
        <v>4141</v>
      </c>
      <c r="C3869" s="588" t="s">
        <v>136</v>
      </c>
      <c r="D3869" s="1207">
        <v>6</v>
      </c>
      <c r="E3869" s="883"/>
      <c r="F3869" s="590">
        <f t="shared" si="58"/>
        <v>0</v>
      </c>
    </row>
    <row r="3870" spans="1:6" s="575" customFormat="1" ht="24" customHeight="1">
      <c r="A3870" s="874"/>
      <c r="B3870" s="595" t="s">
        <v>4142</v>
      </c>
      <c r="C3870" s="588" t="s">
        <v>136</v>
      </c>
      <c r="D3870" s="1207">
        <v>8</v>
      </c>
      <c r="E3870" s="883"/>
      <c r="F3870" s="590">
        <f t="shared" si="58"/>
        <v>0</v>
      </c>
    </row>
    <row r="3871" spans="1:6" s="217" customFormat="1">
      <c r="A3871" s="874"/>
      <c r="B3871" s="595" t="s">
        <v>1871</v>
      </c>
      <c r="C3871" s="588" t="s">
        <v>136</v>
      </c>
      <c r="D3871" s="1207">
        <v>1</v>
      </c>
      <c r="E3871" s="883"/>
      <c r="F3871" s="590">
        <f t="shared" si="58"/>
        <v>0</v>
      </c>
    </row>
    <row r="3872" spans="1:6" s="217" customFormat="1" ht="69.75" customHeight="1">
      <c r="A3872" s="874"/>
      <c r="B3872" s="595" t="s">
        <v>4328</v>
      </c>
      <c r="C3872" s="588" t="s">
        <v>136</v>
      </c>
      <c r="D3872" s="1207">
        <v>14</v>
      </c>
      <c r="E3872" s="883"/>
      <c r="F3872" s="590">
        <f t="shared" si="58"/>
        <v>0</v>
      </c>
    </row>
    <row r="3873" spans="1:6" s="229" customFormat="1" ht="38.25">
      <c r="A3873" s="874"/>
      <c r="B3873" s="595" t="s">
        <v>1872</v>
      </c>
      <c r="C3873" s="588" t="s">
        <v>136</v>
      </c>
      <c r="D3873" s="1207">
        <v>45</v>
      </c>
      <c r="E3873" s="883"/>
      <c r="F3873" s="590">
        <f t="shared" si="58"/>
        <v>0</v>
      </c>
    </row>
    <row r="3874" spans="1:6" s="229" customFormat="1" ht="41.25" customHeight="1">
      <c r="A3874" s="874"/>
      <c r="B3874" s="595" t="s">
        <v>1873</v>
      </c>
      <c r="C3874" s="588" t="s">
        <v>136</v>
      </c>
      <c r="D3874" s="1207">
        <v>21</v>
      </c>
      <c r="E3874" s="883"/>
      <c r="F3874" s="590">
        <f t="shared" si="58"/>
        <v>0</v>
      </c>
    </row>
    <row r="3875" spans="1:6" s="234" customFormat="1" ht="15" customHeight="1">
      <c r="A3875" s="874"/>
      <c r="B3875" s="595" t="s">
        <v>4143</v>
      </c>
      <c r="C3875" s="588" t="s">
        <v>136</v>
      </c>
      <c r="D3875" s="1207">
        <v>10</v>
      </c>
      <c r="E3875" s="883"/>
      <c r="F3875" s="590">
        <f t="shared" si="58"/>
        <v>0</v>
      </c>
    </row>
    <row r="3876" spans="1:6" s="234" customFormat="1">
      <c r="A3876" s="874"/>
      <c r="B3876" s="595" t="s">
        <v>4144</v>
      </c>
      <c r="C3876" s="588" t="s">
        <v>136</v>
      </c>
      <c r="D3876" s="1207">
        <v>45</v>
      </c>
      <c r="E3876" s="883"/>
      <c r="F3876" s="590">
        <f>E3876*D3876</f>
        <v>0</v>
      </c>
    </row>
    <row r="3877" spans="1:6" s="234" customFormat="1" ht="25.5">
      <c r="A3877" s="874"/>
      <c r="B3877" s="595" t="s">
        <v>4145</v>
      </c>
      <c r="C3877" s="588" t="s">
        <v>136</v>
      </c>
      <c r="D3877" s="1207">
        <v>200</v>
      </c>
      <c r="E3877" s="883"/>
      <c r="F3877" s="590">
        <f t="shared" si="58"/>
        <v>0</v>
      </c>
    </row>
    <row r="3878" spans="1:6" s="234" customFormat="1" ht="25.5">
      <c r="A3878" s="874"/>
      <c r="B3878" s="595" t="s">
        <v>4146</v>
      </c>
      <c r="C3878" s="588" t="s">
        <v>136</v>
      </c>
      <c r="D3878" s="1207">
        <v>35</v>
      </c>
      <c r="E3878" s="883"/>
      <c r="F3878" s="590">
        <f>E3878*D3878</f>
        <v>0</v>
      </c>
    </row>
    <row r="3879" spans="1:6" s="234" customFormat="1">
      <c r="A3879" s="874"/>
      <c r="B3879" s="595" t="s">
        <v>4147</v>
      </c>
      <c r="C3879" s="588" t="s">
        <v>136</v>
      </c>
      <c r="D3879" s="1207">
        <v>35</v>
      </c>
      <c r="E3879" s="883"/>
      <c r="F3879" s="590">
        <f>E3879*D3879</f>
        <v>0</v>
      </c>
    </row>
    <row r="3880" spans="1:6" s="234" customFormat="1" ht="13.5" customHeight="1">
      <c r="A3880" s="874"/>
      <c r="B3880" s="595" t="s">
        <v>4148</v>
      </c>
      <c r="C3880" s="588" t="s">
        <v>136</v>
      </c>
      <c r="D3880" s="1207">
        <v>6</v>
      </c>
      <c r="E3880" s="883"/>
      <c r="F3880" s="590">
        <f>E3880*D3880</f>
        <v>0</v>
      </c>
    </row>
    <row r="3881" spans="1:6" s="248" customFormat="1">
      <c r="A3881" s="874"/>
      <c r="B3881" s="595" t="s">
        <v>1874</v>
      </c>
      <c r="C3881" s="588" t="s">
        <v>136</v>
      </c>
      <c r="D3881" s="1207">
        <v>8</v>
      </c>
      <c r="E3881" s="883"/>
      <c r="F3881" s="590">
        <f t="shared" si="58"/>
        <v>0</v>
      </c>
    </row>
    <row r="3882" spans="1:6" s="248" customFormat="1">
      <c r="A3882" s="874"/>
      <c r="B3882" s="595" t="s">
        <v>1875</v>
      </c>
      <c r="C3882" s="588" t="s">
        <v>136</v>
      </c>
      <c r="D3882" s="1207">
        <v>2</v>
      </c>
      <c r="E3882" s="883"/>
      <c r="F3882" s="590">
        <f t="shared" si="58"/>
        <v>0</v>
      </c>
    </row>
    <row r="3883" spans="1:6" s="248" customFormat="1">
      <c r="A3883" s="874"/>
      <c r="B3883" s="595"/>
      <c r="C3883" s="588"/>
      <c r="D3883" s="1207"/>
      <c r="E3883" s="883"/>
      <c r="F3883" s="590"/>
    </row>
    <row r="3884" spans="1:6" s="248" customFormat="1" ht="93.75" customHeight="1">
      <c r="A3884" s="874" t="s">
        <v>200</v>
      </c>
      <c r="B3884" s="595" t="s">
        <v>4149</v>
      </c>
      <c r="C3884" s="588" t="s">
        <v>136</v>
      </c>
      <c r="D3884" s="1207">
        <v>5</v>
      </c>
      <c r="E3884" s="883"/>
      <c r="F3884" s="590">
        <f>SUM(D3884*E3884)</f>
        <v>0</v>
      </c>
    </row>
    <row r="3885" spans="1:6" s="248" customFormat="1" ht="12.75" customHeight="1">
      <c r="A3885" s="874"/>
      <c r="B3885" s="880"/>
      <c r="C3885" s="588"/>
      <c r="D3885" s="1207"/>
      <c r="E3885" s="883"/>
      <c r="F3885" s="590"/>
    </row>
    <row r="3886" spans="1:6" s="248" customFormat="1" ht="12.75" customHeight="1">
      <c r="A3886" s="874"/>
      <c r="B3886" s="595"/>
      <c r="C3886" s="588"/>
      <c r="D3886" s="1207"/>
      <c r="E3886" s="883"/>
      <c r="F3886" s="590"/>
    </row>
    <row r="3887" spans="1:6" s="248" customFormat="1" ht="64.5" customHeight="1">
      <c r="A3887" s="874" t="s">
        <v>203</v>
      </c>
      <c r="B3887" s="595" t="s">
        <v>1876</v>
      </c>
      <c r="C3887" s="588" t="s">
        <v>136</v>
      </c>
      <c r="D3887" s="1207">
        <v>65</v>
      </c>
      <c r="E3887" s="883"/>
      <c r="F3887" s="590">
        <f>SUM(D3887*E3887)</f>
        <v>0</v>
      </c>
    </row>
    <row r="3888" spans="1:6" s="234" customFormat="1" ht="15" customHeight="1">
      <c r="A3888" s="874"/>
      <c r="B3888" s="595" t="s">
        <v>1877</v>
      </c>
      <c r="C3888" s="588" t="s">
        <v>283</v>
      </c>
      <c r="D3888" s="1207">
        <v>1500</v>
      </c>
      <c r="E3888" s="883"/>
      <c r="F3888" s="590">
        <f>SUM(D3888*E3888)</f>
        <v>0</v>
      </c>
    </row>
    <row r="3889" spans="1:6" s="234" customFormat="1" ht="15" customHeight="1">
      <c r="A3889" s="874"/>
      <c r="B3889" s="595" t="s">
        <v>1878</v>
      </c>
      <c r="C3889" s="588" t="s">
        <v>283</v>
      </c>
      <c r="D3889" s="1207">
        <v>500</v>
      </c>
      <c r="E3889" s="883"/>
      <c r="F3889" s="590">
        <f>SUM(D3889*E3889)</f>
        <v>0</v>
      </c>
    </row>
    <row r="3890" spans="1:6" s="229" customFormat="1">
      <c r="A3890" s="874"/>
      <c r="B3890" s="595"/>
      <c r="C3890" s="588"/>
      <c r="D3890" s="1207"/>
      <c r="E3890" s="246"/>
      <c r="F3890" s="231"/>
    </row>
    <row r="3891" spans="1:6" s="234" customFormat="1" ht="69" customHeight="1">
      <c r="A3891" s="874" t="s">
        <v>205</v>
      </c>
      <c r="B3891" s="595" t="s">
        <v>1879</v>
      </c>
      <c r="C3891" s="588" t="s">
        <v>1757</v>
      </c>
      <c r="D3891" s="1207">
        <v>1</v>
      </c>
      <c r="E3891" s="589"/>
      <c r="F3891" s="590">
        <f>D3891*E3891</f>
        <v>0</v>
      </c>
    </row>
    <row r="3892" spans="1:6" s="229" customFormat="1">
      <c r="A3892" s="874"/>
      <c r="B3892" s="595"/>
      <c r="C3892" s="588"/>
      <c r="D3892" s="1207"/>
      <c r="E3892" s="589"/>
      <c r="F3892" s="590"/>
    </row>
    <row r="3893" spans="1:6" s="234" customFormat="1" ht="53.25" customHeight="1">
      <c r="A3893" s="874" t="s">
        <v>137</v>
      </c>
      <c r="B3893" s="595" t="s">
        <v>1880</v>
      </c>
      <c r="C3893" s="588" t="s">
        <v>1757</v>
      </c>
      <c r="D3893" s="1207">
        <v>1</v>
      </c>
      <c r="E3893" s="589"/>
      <c r="F3893" s="590">
        <f>D3893*E3893</f>
        <v>0</v>
      </c>
    </row>
    <row r="3894" spans="1:6" s="229" customFormat="1">
      <c r="A3894" s="874"/>
      <c r="B3894" s="595"/>
      <c r="C3894" s="588"/>
      <c r="D3894" s="1207"/>
      <c r="E3894" s="589"/>
      <c r="F3894" s="590"/>
    </row>
    <row r="3895" spans="1:6" s="234" customFormat="1" ht="51">
      <c r="A3895" s="874" t="s">
        <v>144</v>
      </c>
      <c r="B3895" s="595" t="s">
        <v>1881</v>
      </c>
      <c r="C3895" s="588" t="s">
        <v>1757</v>
      </c>
      <c r="D3895" s="1207">
        <f>1+1+1</f>
        <v>3</v>
      </c>
      <c r="E3895" s="589"/>
      <c r="F3895" s="590">
        <f>D3895*E3895</f>
        <v>0</v>
      </c>
    </row>
    <row r="3896" spans="1:6" s="229" customFormat="1">
      <c r="A3896" s="874"/>
      <c r="B3896" s="595"/>
      <c r="C3896" s="588"/>
      <c r="D3896" s="1207"/>
      <c r="E3896" s="589"/>
      <c r="F3896" s="590"/>
    </row>
    <row r="3897" spans="1:6" s="234" customFormat="1" ht="38.25">
      <c r="A3897" s="874" t="s">
        <v>147</v>
      </c>
      <c r="B3897" s="595" t="s">
        <v>1882</v>
      </c>
      <c r="C3897" s="588" t="s">
        <v>1757</v>
      </c>
      <c r="D3897" s="1207">
        <v>22</v>
      </c>
      <c r="E3897" s="589"/>
      <c r="F3897" s="590">
        <f>D3897*E3897</f>
        <v>0</v>
      </c>
    </row>
    <row r="3898" spans="1:6" s="229" customFormat="1">
      <c r="A3898" s="874"/>
      <c r="B3898" s="595"/>
      <c r="C3898" s="588"/>
      <c r="D3898" s="1207"/>
      <c r="E3898" s="589"/>
      <c r="F3898" s="590"/>
    </row>
    <row r="3899" spans="1:6" s="234" customFormat="1" ht="43.5" customHeight="1">
      <c r="A3899" s="874" t="s">
        <v>132</v>
      </c>
      <c r="B3899" s="595" t="s">
        <v>1883</v>
      </c>
      <c r="C3899" s="588" t="s">
        <v>1757</v>
      </c>
      <c r="D3899" s="1207">
        <v>4</v>
      </c>
      <c r="E3899" s="589"/>
      <c r="F3899" s="590">
        <f>D3899*E3899</f>
        <v>0</v>
      </c>
    </row>
    <row r="3900" spans="1:6" s="229" customFormat="1">
      <c r="A3900" s="874"/>
      <c r="B3900" s="595"/>
      <c r="C3900" s="588"/>
      <c r="D3900" s="1207"/>
      <c r="E3900" s="589"/>
      <c r="F3900" s="590"/>
    </row>
    <row r="3901" spans="1:6" s="234" customFormat="1" ht="38.25">
      <c r="A3901" s="874" t="s">
        <v>46</v>
      </c>
      <c r="B3901" s="595" t="s">
        <v>1884</v>
      </c>
      <c r="C3901" s="588" t="s">
        <v>1757</v>
      </c>
      <c r="D3901" s="1207">
        <v>1</v>
      </c>
      <c r="E3901" s="589"/>
      <c r="F3901" s="590">
        <f>D3901*E3901</f>
        <v>0</v>
      </c>
    </row>
    <row r="3902" spans="1:6" s="234" customFormat="1">
      <c r="A3902" s="874"/>
      <c r="B3902" s="595"/>
      <c r="C3902" s="588"/>
      <c r="D3902" s="1207"/>
      <c r="E3902" s="273"/>
      <c r="F3902" s="252"/>
    </row>
    <row r="3903" spans="1:6" s="234" customFormat="1" ht="45" customHeight="1">
      <c r="A3903" s="874" t="s">
        <v>47</v>
      </c>
      <c r="B3903" s="595" t="s">
        <v>1885</v>
      </c>
      <c r="C3903" s="588" t="s">
        <v>1757</v>
      </c>
      <c r="D3903" s="1207">
        <f>3</f>
        <v>3</v>
      </c>
      <c r="E3903" s="589"/>
      <c r="F3903" s="590">
        <f>D3903*E3903</f>
        <v>0</v>
      </c>
    </row>
    <row r="3904" spans="1:6" s="229" customFormat="1">
      <c r="A3904" s="874"/>
      <c r="B3904" s="595"/>
      <c r="C3904" s="588"/>
      <c r="D3904" s="1207"/>
      <c r="E3904" s="589"/>
      <c r="F3904" s="590"/>
    </row>
    <row r="3905" spans="1:6" s="234" customFormat="1" ht="38.25">
      <c r="A3905" s="874" t="s">
        <v>17</v>
      </c>
      <c r="B3905" s="595" t="s">
        <v>1886</v>
      </c>
      <c r="C3905" s="588" t="s">
        <v>1757</v>
      </c>
      <c r="D3905" s="1207">
        <f>1+1+1+1</f>
        <v>4</v>
      </c>
      <c r="E3905" s="589"/>
      <c r="F3905" s="590">
        <f>D3905*E3905</f>
        <v>0</v>
      </c>
    </row>
    <row r="3906" spans="1:6" s="229" customFormat="1">
      <c r="A3906" s="874"/>
      <c r="B3906" s="595"/>
      <c r="C3906" s="588"/>
      <c r="D3906" s="1207"/>
      <c r="E3906" s="589"/>
      <c r="F3906" s="590"/>
    </row>
    <row r="3907" spans="1:6" s="234" customFormat="1" ht="38.25">
      <c r="A3907" s="874" t="s">
        <v>51</v>
      </c>
      <c r="B3907" s="595" t="s">
        <v>1887</v>
      </c>
      <c r="C3907" s="588" t="s">
        <v>1757</v>
      </c>
      <c r="D3907" s="1207">
        <f>1+1</f>
        <v>2</v>
      </c>
      <c r="E3907" s="589"/>
      <c r="F3907" s="590">
        <f>D3907*E3907</f>
        <v>0</v>
      </c>
    </row>
    <row r="3908" spans="1:6" s="229" customFormat="1">
      <c r="A3908" s="874"/>
      <c r="B3908" s="595"/>
      <c r="C3908" s="588"/>
      <c r="D3908" s="1207"/>
      <c r="E3908" s="589"/>
      <c r="F3908" s="590"/>
    </row>
    <row r="3909" spans="1:6" s="234" customFormat="1" ht="40.5" customHeight="1">
      <c r="A3909" s="874" t="s">
        <v>52</v>
      </c>
      <c r="B3909" s="595" t="s">
        <v>1888</v>
      </c>
      <c r="C3909" s="588" t="s">
        <v>1757</v>
      </c>
      <c r="D3909" s="1207">
        <v>10</v>
      </c>
      <c r="E3909" s="589"/>
      <c r="F3909" s="590">
        <f>D3909*E3909</f>
        <v>0</v>
      </c>
    </row>
    <row r="3910" spans="1:6" s="234" customFormat="1">
      <c r="A3910" s="874"/>
      <c r="B3910" s="595"/>
      <c r="C3910" s="588"/>
      <c r="D3910" s="1207"/>
      <c r="E3910" s="589"/>
      <c r="F3910" s="590"/>
    </row>
    <row r="3911" spans="1:6" s="234" customFormat="1" ht="42" customHeight="1">
      <c r="A3911" s="874" t="s">
        <v>53</v>
      </c>
      <c r="B3911" s="595" t="s">
        <v>1889</v>
      </c>
      <c r="C3911" s="588" t="s">
        <v>1757</v>
      </c>
      <c r="D3911" s="1207">
        <v>18</v>
      </c>
      <c r="E3911" s="589"/>
      <c r="F3911" s="590">
        <f>D3911*E3911</f>
        <v>0</v>
      </c>
    </row>
    <row r="3912" spans="1:6" s="234" customFormat="1">
      <c r="A3912" s="874"/>
      <c r="B3912" s="595"/>
      <c r="C3912" s="588"/>
      <c r="D3912" s="1207"/>
      <c r="E3912" s="589"/>
      <c r="F3912" s="590"/>
    </row>
    <row r="3913" spans="1:6" s="234" customFormat="1" ht="42.75" customHeight="1">
      <c r="A3913" s="874" t="s">
        <v>20</v>
      </c>
      <c r="B3913" s="595" t="s">
        <v>1890</v>
      </c>
      <c r="C3913" s="588" t="s">
        <v>1757</v>
      </c>
      <c r="D3913" s="1207">
        <v>24</v>
      </c>
      <c r="E3913" s="589"/>
      <c r="F3913" s="590">
        <f>D3913*E3913</f>
        <v>0</v>
      </c>
    </row>
    <row r="3914" spans="1:6" s="229" customFormat="1">
      <c r="A3914" s="874"/>
      <c r="B3914" s="595"/>
      <c r="C3914" s="588"/>
      <c r="D3914" s="1207"/>
      <c r="E3914" s="589"/>
      <c r="F3914" s="590"/>
    </row>
    <row r="3915" spans="1:6" s="234" customFormat="1" ht="38.25">
      <c r="A3915" s="874" t="s">
        <v>21</v>
      </c>
      <c r="B3915" s="595" t="s">
        <v>1891</v>
      </c>
      <c r="C3915" s="588" t="s">
        <v>1757</v>
      </c>
      <c r="D3915" s="1207">
        <f>1</f>
        <v>1</v>
      </c>
      <c r="E3915" s="589"/>
      <c r="F3915" s="590">
        <f>D3915*E3915</f>
        <v>0</v>
      </c>
    </row>
    <row r="3916" spans="1:6" s="229" customFormat="1">
      <c r="A3916" s="874"/>
      <c r="B3916" s="595"/>
      <c r="C3916" s="588"/>
      <c r="D3916" s="1207"/>
      <c r="E3916" s="589"/>
      <c r="F3916" s="590"/>
    </row>
    <row r="3917" spans="1:6" s="234" customFormat="1" ht="38.25">
      <c r="A3917" s="874" t="s">
        <v>22</v>
      </c>
      <c r="B3917" s="595" t="s">
        <v>1892</v>
      </c>
      <c r="C3917" s="588" t="s">
        <v>1757</v>
      </c>
      <c r="D3917" s="1207">
        <f>1+1+1+1+1+1</f>
        <v>6</v>
      </c>
      <c r="E3917" s="589"/>
      <c r="F3917" s="590">
        <f>D3917*E3917</f>
        <v>0</v>
      </c>
    </row>
    <row r="3918" spans="1:6" s="229" customFormat="1">
      <c r="A3918" s="874"/>
      <c r="B3918" s="595"/>
      <c r="C3918" s="588"/>
      <c r="D3918" s="1207"/>
      <c r="E3918" s="589"/>
      <c r="F3918" s="590"/>
    </row>
    <row r="3919" spans="1:6" s="234" customFormat="1" ht="42.75" customHeight="1">
      <c r="A3919" s="874" t="s">
        <v>23</v>
      </c>
      <c r="B3919" s="595" t="s">
        <v>1893</v>
      </c>
      <c r="C3919" s="588" t="s">
        <v>1757</v>
      </c>
      <c r="D3919" s="1207">
        <f>1+2+3</f>
        <v>6</v>
      </c>
      <c r="E3919" s="589"/>
      <c r="F3919" s="590">
        <f>D3919*E3919</f>
        <v>0</v>
      </c>
    </row>
    <row r="3920" spans="1:6" s="229" customFormat="1">
      <c r="A3920" s="874"/>
      <c r="B3920" s="595"/>
      <c r="C3920" s="588"/>
      <c r="D3920" s="1207"/>
      <c r="E3920" s="589"/>
      <c r="F3920" s="590"/>
    </row>
    <row r="3921" spans="1:6" s="234" customFormat="1" ht="42.75" customHeight="1">
      <c r="A3921" s="874" t="s">
        <v>24</v>
      </c>
      <c r="B3921" s="595" t="s">
        <v>1894</v>
      </c>
      <c r="C3921" s="588" t="s">
        <v>1757</v>
      </c>
      <c r="D3921" s="1207">
        <f>1+3+4+3</f>
        <v>11</v>
      </c>
      <c r="E3921" s="589"/>
      <c r="F3921" s="590">
        <f>D3921*E3921</f>
        <v>0</v>
      </c>
    </row>
    <row r="3922" spans="1:6" s="229" customFormat="1">
      <c r="A3922" s="874"/>
      <c r="B3922" s="595"/>
      <c r="C3922" s="588"/>
      <c r="D3922" s="1207"/>
      <c r="E3922" s="589"/>
      <c r="F3922" s="590"/>
    </row>
    <row r="3923" spans="1:6" s="234" customFormat="1" ht="45" customHeight="1">
      <c r="A3923" s="874" t="s">
        <v>25</v>
      </c>
      <c r="B3923" s="595" t="s">
        <v>1895</v>
      </c>
      <c r="C3923" s="588" t="s">
        <v>1757</v>
      </c>
      <c r="D3923" s="1207">
        <f>1+6+8+9</f>
        <v>24</v>
      </c>
      <c r="E3923" s="589"/>
      <c r="F3923" s="590">
        <f>D3923*E3923</f>
        <v>0</v>
      </c>
    </row>
    <row r="3924" spans="1:6" s="229" customFormat="1">
      <c r="A3924" s="874"/>
      <c r="B3924" s="595"/>
      <c r="C3924" s="588"/>
      <c r="D3924" s="1207"/>
      <c r="E3924" s="589"/>
      <c r="F3924" s="590"/>
    </row>
    <row r="3925" spans="1:6" s="234" customFormat="1" ht="38.25">
      <c r="A3925" s="874" t="s">
        <v>26</v>
      </c>
      <c r="B3925" s="595" t="s">
        <v>1896</v>
      </c>
      <c r="C3925" s="588" t="s">
        <v>1757</v>
      </c>
      <c r="D3925" s="1207">
        <v>1</v>
      </c>
      <c r="E3925" s="589"/>
      <c r="F3925" s="590">
        <f>D3925*E3925</f>
        <v>0</v>
      </c>
    </row>
    <row r="3926" spans="1:6" s="234" customFormat="1">
      <c r="A3926" s="874"/>
      <c r="B3926" s="595"/>
      <c r="C3926" s="588"/>
      <c r="D3926" s="1207"/>
      <c r="E3926" s="589"/>
      <c r="F3926" s="590"/>
    </row>
    <row r="3927" spans="1:6" s="234" customFormat="1" ht="38.25">
      <c r="A3927" s="874" t="s">
        <v>28</v>
      </c>
      <c r="B3927" s="595" t="s">
        <v>1897</v>
      </c>
      <c r="C3927" s="588" t="s">
        <v>1757</v>
      </c>
      <c r="D3927" s="1207">
        <v>1</v>
      </c>
      <c r="E3927" s="589"/>
      <c r="F3927" s="590">
        <f>D3927*E3927</f>
        <v>0</v>
      </c>
    </row>
    <row r="3928" spans="1:6" s="229" customFormat="1">
      <c r="A3928" s="874"/>
      <c r="B3928" s="595"/>
      <c r="C3928" s="588"/>
      <c r="D3928" s="1207"/>
      <c r="E3928" s="589"/>
      <c r="F3928" s="590"/>
    </row>
    <row r="3929" spans="1:6" s="234" customFormat="1" ht="51">
      <c r="A3929" s="874" t="s">
        <v>29</v>
      </c>
      <c r="B3929" s="595" t="s">
        <v>1898</v>
      </c>
      <c r="C3929" s="588" t="s">
        <v>1757</v>
      </c>
      <c r="D3929" s="1207">
        <f>1+1</f>
        <v>2</v>
      </c>
      <c r="E3929" s="589"/>
      <c r="F3929" s="590">
        <f>D3929*E3929</f>
        <v>0</v>
      </c>
    </row>
    <row r="3930" spans="1:6" s="229" customFormat="1">
      <c r="A3930" s="874"/>
      <c r="B3930" s="595"/>
      <c r="C3930" s="588"/>
      <c r="D3930" s="1207"/>
      <c r="E3930" s="589"/>
      <c r="F3930" s="590"/>
    </row>
    <row r="3931" spans="1:6" s="234" customFormat="1" ht="27.75" customHeight="1">
      <c r="A3931" s="874" t="s">
        <v>55</v>
      </c>
      <c r="B3931" s="595" t="s">
        <v>1899</v>
      </c>
      <c r="C3931" s="588" t="s">
        <v>1757</v>
      </c>
      <c r="D3931" s="1207">
        <v>1</v>
      </c>
      <c r="E3931" s="589"/>
      <c r="F3931" s="590">
        <f>D3931*E3931</f>
        <v>0</v>
      </c>
    </row>
    <row r="3932" spans="1:6" s="229" customFormat="1">
      <c r="A3932" s="874"/>
      <c r="B3932" s="595"/>
      <c r="C3932" s="588"/>
      <c r="D3932" s="1207"/>
      <c r="E3932" s="589"/>
      <c r="F3932" s="590"/>
    </row>
    <row r="3933" spans="1:6" s="234" customFormat="1" ht="38.25">
      <c r="A3933" s="874" t="s">
        <v>56</v>
      </c>
      <c r="B3933" s="595" t="s">
        <v>1900</v>
      </c>
      <c r="C3933" s="588" t="s">
        <v>1757</v>
      </c>
      <c r="D3933" s="1207">
        <v>1</v>
      </c>
      <c r="E3933" s="589"/>
      <c r="F3933" s="590">
        <f>D3933*E3933</f>
        <v>0</v>
      </c>
    </row>
    <row r="3934" spans="1:6" s="229" customFormat="1">
      <c r="A3934" s="874"/>
      <c r="B3934" s="595"/>
      <c r="C3934" s="588"/>
      <c r="D3934" s="1207"/>
      <c r="E3934" s="589"/>
      <c r="F3934" s="590"/>
    </row>
    <row r="3935" spans="1:6" s="234" customFormat="1" ht="40.5" customHeight="1">
      <c r="A3935" s="874" t="s">
        <v>57</v>
      </c>
      <c r="B3935" s="595" t="s">
        <v>1901</v>
      </c>
      <c r="C3935" s="588" t="s">
        <v>1757</v>
      </c>
      <c r="D3935" s="1207">
        <v>4</v>
      </c>
      <c r="E3935" s="589"/>
      <c r="F3935" s="590">
        <f>D3935*E3935</f>
        <v>0</v>
      </c>
    </row>
    <row r="3936" spans="1:6" s="229" customFormat="1" ht="15" customHeight="1">
      <c r="A3936" s="874"/>
      <c r="B3936" s="595"/>
      <c r="C3936" s="588"/>
      <c r="D3936" s="1207"/>
      <c r="E3936" s="589"/>
      <c r="F3936" s="590"/>
    </row>
    <row r="3937" spans="1:6" s="234" customFormat="1" ht="38.25">
      <c r="A3937" s="874" t="s">
        <v>30</v>
      </c>
      <c r="B3937" s="595" t="s">
        <v>1902</v>
      </c>
      <c r="C3937" s="588" t="s">
        <v>1757</v>
      </c>
      <c r="D3937" s="1207">
        <v>4</v>
      </c>
      <c r="E3937" s="589"/>
      <c r="F3937" s="590">
        <f>D3937*E3937</f>
        <v>0</v>
      </c>
    </row>
    <row r="3938" spans="1:6" s="229" customFormat="1">
      <c r="A3938" s="874"/>
      <c r="B3938" s="595"/>
      <c r="C3938" s="588"/>
      <c r="D3938" s="1207"/>
      <c r="E3938" s="589"/>
      <c r="F3938" s="590"/>
    </row>
    <row r="3939" spans="1:6" s="234" customFormat="1" ht="41.25" customHeight="1">
      <c r="A3939" s="874" t="s">
        <v>31</v>
      </c>
      <c r="B3939" s="595" t="s">
        <v>1903</v>
      </c>
      <c r="C3939" s="588" t="s">
        <v>1757</v>
      </c>
      <c r="D3939" s="1207">
        <v>1</v>
      </c>
      <c r="E3939" s="589"/>
      <c r="F3939" s="590">
        <f>D3939*E3939</f>
        <v>0</v>
      </c>
    </row>
    <row r="3940" spans="1:6" s="229" customFormat="1">
      <c r="A3940" s="874"/>
      <c r="B3940" s="595"/>
      <c r="C3940" s="588"/>
      <c r="D3940" s="1207"/>
      <c r="E3940" s="589"/>
      <c r="F3940" s="590"/>
    </row>
    <row r="3941" spans="1:6" s="234" customFormat="1" ht="38.25">
      <c r="A3941" s="874" t="s">
        <v>32</v>
      </c>
      <c r="B3941" s="595" t="s">
        <v>1904</v>
      </c>
      <c r="C3941" s="588" t="s">
        <v>1757</v>
      </c>
      <c r="D3941" s="1207">
        <v>2</v>
      </c>
      <c r="E3941" s="589"/>
      <c r="F3941" s="590">
        <f>D3941*E3941</f>
        <v>0</v>
      </c>
    </row>
    <row r="3942" spans="1:6" s="234" customFormat="1">
      <c r="A3942" s="874"/>
      <c r="B3942" s="595"/>
      <c r="C3942" s="588"/>
      <c r="D3942" s="1207"/>
      <c r="E3942" s="589"/>
      <c r="F3942" s="590"/>
    </row>
    <row r="3943" spans="1:6" s="234" customFormat="1" ht="38.25">
      <c r="A3943" s="874" t="s">
        <v>33</v>
      </c>
      <c r="B3943" s="595" t="s">
        <v>1905</v>
      </c>
      <c r="C3943" s="588" t="s">
        <v>1757</v>
      </c>
      <c r="D3943" s="1207">
        <v>1</v>
      </c>
      <c r="E3943" s="589"/>
      <c r="F3943" s="590">
        <f>D3943*E3943</f>
        <v>0</v>
      </c>
    </row>
    <row r="3944" spans="1:6" s="229" customFormat="1">
      <c r="A3944" s="874"/>
      <c r="B3944" s="595"/>
      <c r="C3944" s="588"/>
      <c r="D3944" s="1207"/>
      <c r="E3944" s="589"/>
      <c r="F3944" s="590"/>
    </row>
    <row r="3945" spans="1:6" s="234" customFormat="1" ht="38.25">
      <c r="A3945" s="874" t="s">
        <v>34</v>
      </c>
      <c r="B3945" s="595" t="s">
        <v>1906</v>
      </c>
      <c r="C3945" s="588" t="s">
        <v>1757</v>
      </c>
      <c r="D3945" s="1207">
        <v>1</v>
      </c>
      <c r="E3945" s="589"/>
      <c r="F3945" s="590">
        <f>D3945*E3945</f>
        <v>0</v>
      </c>
    </row>
    <row r="3946" spans="1:6" s="229" customFormat="1">
      <c r="A3946" s="274"/>
      <c r="B3946" s="595"/>
      <c r="C3946" s="588"/>
      <c r="D3946" s="1207"/>
      <c r="E3946" s="589"/>
      <c r="F3946" s="590"/>
    </row>
    <row r="3947" spans="1:6" s="234" customFormat="1" ht="38.25">
      <c r="A3947" s="874" t="s">
        <v>35</v>
      </c>
      <c r="B3947" s="595" t="s">
        <v>1907</v>
      </c>
      <c r="C3947" s="588" t="s">
        <v>1757</v>
      </c>
      <c r="D3947" s="1207">
        <v>1</v>
      </c>
      <c r="E3947" s="589"/>
      <c r="F3947" s="590">
        <f>D3947*E3947</f>
        <v>0</v>
      </c>
    </row>
    <row r="3948" spans="1:6" s="229" customFormat="1">
      <c r="A3948" s="874"/>
      <c r="B3948" s="595"/>
      <c r="C3948" s="588"/>
      <c r="D3948" s="1207"/>
      <c r="E3948" s="589"/>
      <c r="F3948" s="590"/>
    </row>
    <row r="3949" spans="1:6" s="234" customFormat="1" ht="38.25">
      <c r="A3949" s="874" t="s">
        <v>36</v>
      </c>
      <c r="B3949" s="595" t="s">
        <v>1908</v>
      </c>
      <c r="C3949" s="588" t="s">
        <v>1757</v>
      </c>
      <c r="D3949" s="1207">
        <v>1</v>
      </c>
      <c r="E3949" s="589"/>
      <c r="F3949" s="590">
        <f>D3949*E3949</f>
        <v>0</v>
      </c>
    </row>
    <row r="3950" spans="1:6" s="229" customFormat="1">
      <c r="A3950" s="217"/>
      <c r="B3950" s="595"/>
      <c r="C3950" s="588"/>
      <c r="D3950" s="1207"/>
      <c r="E3950" s="589"/>
      <c r="F3950" s="590"/>
    </row>
    <row r="3951" spans="1:6" s="234" customFormat="1" ht="41.25" customHeight="1">
      <c r="A3951" s="888" t="s">
        <v>37</v>
      </c>
      <c r="B3951" s="595" t="s">
        <v>1909</v>
      </c>
      <c r="C3951" s="588" t="s">
        <v>1757</v>
      </c>
      <c r="D3951" s="1207">
        <v>1</v>
      </c>
      <c r="E3951" s="589"/>
      <c r="F3951" s="590">
        <f>D3951*E3951</f>
        <v>0</v>
      </c>
    </row>
    <row r="3952" spans="1:6" s="217" customFormat="1">
      <c r="A3952" s="874"/>
      <c r="B3952" s="595"/>
      <c r="C3952" s="588"/>
      <c r="D3952" s="1207"/>
      <c r="E3952" s="589"/>
      <c r="F3952" s="590"/>
    </row>
    <row r="3953" spans="1:6" s="217" customFormat="1" ht="38.25">
      <c r="A3953" s="874" t="s">
        <v>38</v>
      </c>
      <c r="B3953" s="595" t="s">
        <v>4150</v>
      </c>
      <c r="C3953" s="588" t="s">
        <v>1757</v>
      </c>
      <c r="D3953" s="1207">
        <v>6</v>
      </c>
      <c r="E3953" s="589"/>
      <c r="F3953" s="590">
        <f>D3953*E3953</f>
        <v>0</v>
      </c>
    </row>
    <row r="3954" spans="1:6" s="217" customFormat="1">
      <c r="A3954" s="874"/>
      <c r="B3954" s="595"/>
      <c r="C3954" s="588"/>
      <c r="D3954" s="1207"/>
      <c r="E3954" s="589"/>
      <c r="F3954" s="590"/>
    </row>
    <row r="3955" spans="1:6" s="217" customFormat="1" ht="41.25" customHeight="1">
      <c r="A3955" s="874" t="s">
        <v>39</v>
      </c>
      <c r="B3955" s="595" t="s">
        <v>4151</v>
      </c>
      <c r="C3955" s="588" t="s">
        <v>1757</v>
      </c>
      <c r="D3955" s="1207">
        <v>1</v>
      </c>
      <c r="E3955" s="589"/>
      <c r="F3955" s="590">
        <f>D3955*E3955</f>
        <v>0</v>
      </c>
    </row>
    <row r="3956" spans="1:6" s="217" customFormat="1">
      <c r="A3956" s="874"/>
      <c r="B3956" s="595"/>
      <c r="C3956" s="588"/>
      <c r="D3956" s="1207"/>
      <c r="E3956" s="589"/>
      <c r="F3956" s="590"/>
    </row>
    <row r="3957" spans="1:6" s="217" customFormat="1" ht="41.25" customHeight="1">
      <c r="A3957" s="874" t="s">
        <v>40</v>
      </c>
      <c r="B3957" s="595" t="s">
        <v>4152</v>
      </c>
      <c r="C3957" s="588" t="s">
        <v>1757</v>
      </c>
      <c r="D3957" s="1207">
        <v>1</v>
      </c>
      <c r="E3957" s="589"/>
      <c r="F3957" s="590">
        <f>D3957*E3957</f>
        <v>0</v>
      </c>
    </row>
    <row r="3958" spans="1:6" s="217" customFormat="1">
      <c r="A3958" s="874"/>
      <c r="B3958" s="595"/>
      <c r="C3958" s="588"/>
      <c r="D3958" s="1207"/>
      <c r="E3958" s="589"/>
      <c r="F3958" s="590"/>
    </row>
    <row r="3959" spans="1:6" s="248" customFormat="1" ht="38.25">
      <c r="A3959" s="888" t="s">
        <v>41</v>
      </c>
      <c r="B3959" s="595" t="s">
        <v>1910</v>
      </c>
      <c r="C3959" s="588" t="s">
        <v>48</v>
      </c>
      <c r="D3959" s="1207">
        <v>1</v>
      </c>
      <c r="E3959" s="589"/>
      <c r="F3959" s="590">
        <f>D3959*E3959</f>
        <v>0</v>
      </c>
    </row>
    <row r="3960" spans="1:6" s="255" customFormat="1" ht="13.5" customHeight="1">
      <c r="A3960" s="888"/>
      <c r="B3960" s="595"/>
      <c r="C3960" s="588"/>
      <c r="D3960" s="1207"/>
      <c r="E3960" s="589"/>
      <c r="F3960" s="590"/>
    </row>
    <row r="3961" spans="1:6" s="255" customFormat="1">
      <c r="A3961" s="874"/>
      <c r="B3961" s="595"/>
      <c r="C3961" s="907"/>
      <c r="D3961" s="1218"/>
      <c r="E3961" s="908"/>
      <c r="F3961" s="888"/>
    </row>
    <row r="3962" spans="1:6" s="248" customFormat="1" ht="25.5">
      <c r="A3962" s="873"/>
      <c r="B3962" s="560" t="s">
        <v>1911</v>
      </c>
      <c r="C3962" s="877"/>
      <c r="D3962" s="903"/>
      <c r="E3962" s="878"/>
      <c r="F3962" s="224">
        <f>SUM(F3864:F3959)</f>
        <v>0</v>
      </c>
    </row>
    <row r="3963" spans="1:6" s="255" customFormat="1">
      <c r="A3963" s="873"/>
      <c r="B3963" s="873"/>
      <c r="C3963" s="909"/>
      <c r="D3963" s="1219"/>
      <c r="E3963" s="911"/>
      <c r="F3963" s="230"/>
    </row>
    <row r="3964" spans="1:6" s="255" customFormat="1">
      <c r="A3964" s="873"/>
      <c r="B3964" s="912"/>
      <c r="C3964" s="909"/>
      <c r="D3964" s="1219"/>
      <c r="E3964" s="911"/>
      <c r="F3964" s="913"/>
    </row>
    <row r="3965" spans="1:6" s="248" customFormat="1">
      <c r="A3965" s="558" t="s">
        <v>265</v>
      </c>
      <c r="B3965" s="559" t="s">
        <v>1912</v>
      </c>
      <c r="C3965" s="870"/>
      <c r="D3965" s="870"/>
      <c r="E3965" s="872"/>
      <c r="F3965" s="872"/>
    </row>
    <row r="3966" spans="1:6" s="255" customFormat="1" ht="13.5" customHeight="1">
      <c r="A3966" s="873"/>
      <c r="B3966" s="873"/>
      <c r="C3966" s="909"/>
      <c r="D3966" s="1219"/>
      <c r="E3966" s="911"/>
      <c r="F3966" s="911"/>
    </row>
    <row r="3967" spans="1:6" s="248" customFormat="1" ht="54" customHeight="1">
      <c r="A3967" s="596" t="s">
        <v>198</v>
      </c>
      <c r="B3967" s="595" t="s">
        <v>1913</v>
      </c>
      <c r="C3967" s="909"/>
      <c r="D3967" s="1219"/>
      <c r="E3967" s="911"/>
      <c r="F3967" s="590"/>
    </row>
    <row r="3968" spans="1:6" s="248" customFormat="1" ht="27.75" customHeight="1">
      <c r="A3968" s="596"/>
      <c r="B3968" s="595" t="s">
        <v>1914</v>
      </c>
      <c r="C3968" s="588" t="s">
        <v>283</v>
      </c>
      <c r="D3968" s="1219">
        <v>7</v>
      </c>
      <c r="E3968" s="911"/>
      <c r="F3968" s="590">
        <f>SUM(D3968*E3968)</f>
        <v>0</v>
      </c>
    </row>
    <row r="3969" spans="1:6" s="248" customFormat="1" ht="13.5" customHeight="1">
      <c r="A3969" s="596"/>
      <c r="B3969" s="595" t="s">
        <v>1915</v>
      </c>
      <c r="C3969" s="588" t="s">
        <v>283</v>
      </c>
      <c r="D3969" s="1219">
        <v>40</v>
      </c>
      <c r="E3969" s="911"/>
      <c r="F3969" s="590">
        <f>SUM(D3969*E3969)</f>
        <v>0</v>
      </c>
    </row>
    <row r="3970" spans="1:6" s="248" customFormat="1" ht="13.5" customHeight="1">
      <c r="A3970" s="596"/>
      <c r="B3970" s="595" t="s">
        <v>1916</v>
      </c>
      <c r="C3970" s="588" t="s">
        <v>283</v>
      </c>
      <c r="D3970" s="1219">
        <v>25</v>
      </c>
      <c r="E3970" s="911"/>
      <c r="F3970" s="590">
        <f>SUM(D3970*E3970)</f>
        <v>0</v>
      </c>
    </row>
    <row r="3971" spans="1:6" s="248" customFormat="1" ht="13.5" customHeight="1">
      <c r="A3971" s="596"/>
      <c r="B3971" s="595" t="s">
        <v>1917</v>
      </c>
      <c r="C3971" s="588" t="s">
        <v>283</v>
      </c>
      <c r="D3971" s="1219">
        <v>55</v>
      </c>
      <c r="E3971" s="911"/>
      <c r="F3971" s="590">
        <f>SUM(D3971*E3971)</f>
        <v>0</v>
      </c>
    </row>
    <row r="3972" spans="1:6" s="248" customFormat="1">
      <c r="A3972" s="596"/>
      <c r="B3972" s="595" t="s">
        <v>1918</v>
      </c>
      <c r="C3972" s="588" t="s">
        <v>283</v>
      </c>
      <c r="D3972" s="1219">
        <v>12</v>
      </c>
      <c r="E3972" s="911"/>
      <c r="F3972" s="590">
        <f t="shared" ref="F3972:F3985" si="59">SUM(D3972*E3972)</f>
        <v>0</v>
      </c>
    </row>
    <row r="3973" spans="1:6" s="248" customFormat="1" ht="12" customHeight="1">
      <c r="A3973" s="596"/>
      <c r="B3973" s="595" t="s">
        <v>1919</v>
      </c>
      <c r="C3973" s="588" t="s">
        <v>283</v>
      </c>
      <c r="D3973" s="1207">
        <v>16</v>
      </c>
      <c r="E3973" s="911"/>
      <c r="F3973" s="590">
        <f t="shared" si="59"/>
        <v>0</v>
      </c>
    </row>
    <row r="3974" spans="1:6" s="248" customFormat="1">
      <c r="A3974" s="596"/>
      <c r="B3974" s="595" t="s">
        <v>1920</v>
      </c>
      <c r="C3974" s="588" t="s">
        <v>283</v>
      </c>
      <c r="D3974" s="1207">
        <v>20</v>
      </c>
      <c r="E3974" s="911"/>
      <c r="F3974" s="590">
        <f t="shared" si="59"/>
        <v>0</v>
      </c>
    </row>
    <row r="3975" spans="1:6" s="248" customFormat="1" ht="13.5" customHeight="1">
      <c r="A3975" s="596"/>
      <c r="B3975" s="595" t="s">
        <v>1921</v>
      </c>
      <c r="C3975" s="588" t="s">
        <v>283</v>
      </c>
      <c r="D3975" s="1207">
        <v>45</v>
      </c>
      <c r="E3975" s="911"/>
      <c r="F3975" s="590">
        <f>SUM(D3975*E3975)</f>
        <v>0</v>
      </c>
    </row>
    <row r="3976" spans="1:6" s="248" customFormat="1" ht="13.5" customHeight="1">
      <c r="A3976" s="596"/>
      <c r="B3976" s="595" t="s">
        <v>1922</v>
      </c>
      <c r="C3976" s="588" t="s">
        <v>283</v>
      </c>
      <c r="D3976" s="1207">
        <v>500</v>
      </c>
      <c r="E3976" s="911"/>
      <c r="F3976" s="590">
        <f>SUM(D3976*E3976)</f>
        <v>0</v>
      </c>
    </row>
    <row r="3977" spans="1:6" s="248" customFormat="1" ht="13.5" customHeight="1">
      <c r="A3977" s="596"/>
      <c r="B3977" s="595" t="s">
        <v>1923</v>
      </c>
      <c r="C3977" s="588" t="s">
        <v>283</v>
      </c>
      <c r="D3977" s="1207">
        <v>100</v>
      </c>
      <c r="E3977" s="911"/>
      <c r="F3977" s="590">
        <f t="shared" si="59"/>
        <v>0</v>
      </c>
    </row>
    <row r="3978" spans="1:6" s="248" customFormat="1">
      <c r="A3978" s="596"/>
      <c r="B3978" s="595" t="s">
        <v>1924</v>
      </c>
      <c r="C3978" s="588" t="s">
        <v>283</v>
      </c>
      <c r="D3978" s="1207">
        <f>4900+100</f>
        <v>5000</v>
      </c>
      <c r="E3978" s="911"/>
      <c r="F3978" s="590">
        <f t="shared" si="59"/>
        <v>0</v>
      </c>
    </row>
    <row r="3979" spans="1:6" s="248" customFormat="1" ht="13.5" customHeight="1">
      <c r="A3979" s="596"/>
      <c r="B3979" s="595" t="s">
        <v>1925</v>
      </c>
      <c r="C3979" s="588" t="s">
        <v>283</v>
      </c>
      <c r="D3979" s="1207">
        <f>5500+1500</f>
        <v>7000</v>
      </c>
      <c r="E3979" s="911"/>
      <c r="F3979" s="590">
        <f t="shared" si="59"/>
        <v>0</v>
      </c>
    </row>
    <row r="3980" spans="1:6" s="248" customFormat="1" ht="13.5" customHeight="1">
      <c r="A3980" s="596"/>
      <c r="B3980" s="595" t="s">
        <v>1926</v>
      </c>
      <c r="C3980" s="588" t="s">
        <v>283</v>
      </c>
      <c r="D3980" s="1207">
        <v>1250</v>
      </c>
      <c r="E3980" s="911"/>
      <c r="F3980" s="590">
        <f t="shared" si="59"/>
        <v>0</v>
      </c>
    </row>
    <row r="3981" spans="1:6" s="248" customFormat="1" ht="13.5" customHeight="1">
      <c r="A3981" s="596"/>
      <c r="B3981" s="595" t="s">
        <v>1927</v>
      </c>
      <c r="C3981" s="588" t="s">
        <v>283</v>
      </c>
      <c r="D3981" s="1207">
        <v>30</v>
      </c>
      <c r="E3981" s="911"/>
      <c r="F3981" s="590">
        <f t="shared" si="59"/>
        <v>0</v>
      </c>
    </row>
    <row r="3982" spans="1:6" s="248" customFormat="1" ht="13.5" customHeight="1">
      <c r="A3982" s="596"/>
      <c r="B3982" s="595" t="s">
        <v>1928</v>
      </c>
      <c r="C3982" s="588" t="s">
        <v>283</v>
      </c>
      <c r="D3982" s="1207">
        <v>570</v>
      </c>
      <c r="E3982" s="911"/>
      <c r="F3982" s="590">
        <f t="shared" si="59"/>
        <v>0</v>
      </c>
    </row>
    <row r="3983" spans="1:6" s="248" customFormat="1" ht="13.5" customHeight="1">
      <c r="A3983" s="596"/>
      <c r="B3983" s="595" t="s">
        <v>1929</v>
      </c>
      <c r="C3983" s="588" t="s">
        <v>283</v>
      </c>
      <c r="D3983" s="1207">
        <v>350</v>
      </c>
      <c r="E3983" s="911"/>
      <c r="F3983" s="590">
        <f t="shared" si="59"/>
        <v>0</v>
      </c>
    </row>
    <row r="3984" spans="1:6" s="248" customFormat="1" ht="13.5" customHeight="1">
      <c r="A3984" s="596"/>
      <c r="B3984" s="595" t="s">
        <v>1930</v>
      </c>
      <c r="C3984" s="588" t="s">
        <v>283</v>
      </c>
      <c r="D3984" s="1207">
        <v>200</v>
      </c>
      <c r="E3984" s="911"/>
      <c r="F3984" s="590">
        <f t="shared" si="59"/>
        <v>0</v>
      </c>
    </row>
    <row r="3985" spans="1:6" s="248" customFormat="1" ht="13.5" customHeight="1">
      <c r="A3985" s="596"/>
      <c r="B3985" s="595" t="s">
        <v>1931</v>
      </c>
      <c r="C3985" s="588" t="s">
        <v>283</v>
      </c>
      <c r="D3985" s="1207">
        <f>150+100</f>
        <v>250</v>
      </c>
      <c r="E3985" s="911"/>
      <c r="F3985" s="590">
        <f t="shared" si="59"/>
        <v>0</v>
      </c>
    </row>
    <row r="3986" spans="1:6" s="248" customFormat="1" ht="13.5" customHeight="1">
      <c r="A3986" s="596"/>
      <c r="B3986" s="595"/>
      <c r="C3986" s="588"/>
      <c r="D3986" s="1207"/>
      <c r="E3986" s="911"/>
      <c r="F3986" s="590"/>
    </row>
    <row r="3987" spans="1:6" s="255" customFormat="1">
      <c r="A3987" s="596"/>
      <c r="B3987" s="595"/>
      <c r="C3987" s="588"/>
      <c r="D3987" s="1207"/>
      <c r="E3987" s="589"/>
      <c r="F3987" s="590"/>
    </row>
    <row r="3988" spans="1:6" s="248" customFormat="1" ht="79.5" customHeight="1">
      <c r="A3988" s="596" t="s">
        <v>200</v>
      </c>
      <c r="B3988" s="595" t="s">
        <v>1932</v>
      </c>
      <c r="C3988" s="909"/>
      <c r="D3988" s="1219"/>
      <c r="E3988" s="911"/>
      <c r="F3988" s="911"/>
    </row>
    <row r="3989" spans="1:6" s="248" customFormat="1">
      <c r="A3989" s="596"/>
      <c r="B3989" s="595" t="s">
        <v>1933</v>
      </c>
      <c r="C3989" s="909" t="s">
        <v>283</v>
      </c>
      <c r="D3989" s="1207">
        <v>10</v>
      </c>
      <c r="E3989" s="911"/>
      <c r="F3989" s="590">
        <f>SUM(D3989*E3989)</f>
        <v>0</v>
      </c>
    </row>
    <row r="3990" spans="1:6" s="248" customFormat="1">
      <c r="A3990" s="596"/>
      <c r="B3990" s="595" t="s">
        <v>1934</v>
      </c>
      <c r="C3990" s="588" t="s">
        <v>283</v>
      </c>
      <c r="D3990" s="1207">
        <v>65</v>
      </c>
      <c r="E3990" s="589"/>
      <c r="F3990" s="590">
        <f>SUM(D3990*E3990)</f>
        <v>0</v>
      </c>
    </row>
    <row r="3991" spans="1:6" s="248" customFormat="1">
      <c r="A3991" s="596"/>
      <c r="B3991" s="595" t="s">
        <v>1935</v>
      </c>
      <c r="C3991" s="588" t="s">
        <v>283</v>
      </c>
      <c r="D3991" s="1207">
        <v>65</v>
      </c>
      <c r="E3991" s="589"/>
      <c r="F3991" s="590">
        <f>SUM(D3991*E3991)</f>
        <v>0</v>
      </c>
    </row>
    <row r="3992" spans="1:6" s="248" customFormat="1">
      <c r="A3992" s="596"/>
      <c r="B3992" s="595" t="s">
        <v>1936</v>
      </c>
      <c r="C3992" s="588" t="s">
        <v>283</v>
      </c>
      <c r="D3992" s="1207">
        <v>65</v>
      </c>
      <c r="E3992" s="589"/>
      <c r="F3992" s="590">
        <f>SUM(D3992*E3992)</f>
        <v>0</v>
      </c>
    </row>
    <row r="3993" spans="1:6" s="255" customFormat="1">
      <c r="A3993" s="596"/>
      <c r="B3993" s="595"/>
      <c r="C3993" s="588"/>
      <c r="D3993" s="1207"/>
      <c r="E3993" s="589"/>
      <c r="F3993" s="590"/>
    </row>
    <row r="3994" spans="1:6" s="248" customFormat="1" ht="80.25" customHeight="1">
      <c r="A3994" s="596" t="s">
        <v>203</v>
      </c>
      <c r="B3994" s="595" t="s">
        <v>4327</v>
      </c>
      <c r="C3994" s="909"/>
      <c r="D3994" s="1219"/>
      <c r="E3994" s="911"/>
      <c r="F3994" s="911"/>
    </row>
    <row r="3995" spans="1:6" s="248" customFormat="1">
      <c r="A3995" s="596"/>
      <c r="B3995" s="595" t="s">
        <v>1937</v>
      </c>
      <c r="C3995" s="909" t="s">
        <v>283</v>
      </c>
      <c r="D3995" s="1219">
        <v>20</v>
      </c>
      <c r="E3995" s="911"/>
      <c r="F3995" s="590">
        <f>SUM(D3995*E3995)</f>
        <v>0</v>
      </c>
    </row>
    <row r="3996" spans="1:6" s="248" customFormat="1">
      <c r="A3996" s="596"/>
      <c r="B3996" s="595" t="s">
        <v>1934</v>
      </c>
      <c r="C3996" s="588" t="s">
        <v>283</v>
      </c>
      <c r="D3996" s="1207">
        <v>50</v>
      </c>
      <c r="E3996" s="589"/>
      <c r="F3996" s="590">
        <f>SUM(D3996*E3996)</f>
        <v>0</v>
      </c>
    </row>
    <row r="3997" spans="1:6" s="248" customFormat="1">
      <c r="A3997" s="596"/>
      <c r="B3997" s="595" t="s">
        <v>1935</v>
      </c>
      <c r="C3997" s="588" t="s">
        <v>283</v>
      </c>
      <c r="D3997" s="1207">
        <v>50</v>
      </c>
      <c r="E3997" s="589"/>
      <c r="F3997" s="590">
        <f>SUM(D3997*E3997)</f>
        <v>0</v>
      </c>
    </row>
    <row r="3998" spans="1:6" s="248" customFormat="1">
      <c r="A3998" s="596"/>
      <c r="B3998" s="595" t="s">
        <v>1936</v>
      </c>
      <c r="C3998" s="588" t="s">
        <v>283</v>
      </c>
      <c r="D3998" s="1207">
        <v>50</v>
      </c>
      <c r="E3998" s="589"/>
      <c r="F3998" s="590">
        <f>SUM(D3998*E3998)</f>
        <v>0</v>
      </c>
    </row>
    <row r="3999" spans="1:6" s="255" customFormat="1">
      <c r="A3999" s="596"/>
      <c r="B3999" s="595"/>
      <c r="C3999" s="588"/>
      <c r="D3999" s="1207"/>
      <c r="E3999" s="589"/>
      <c r="F3999" s="590"/>
    </row>
    <row r="4000" spans="1:6" s="248" customFormat="1" ht="14.25" customHeight="1">
      <c r="A4000" s="596" t="s">
        <v>205</v>
      </c>
      <c r="B4000" s="595" t="s">
        <v>1938</v>
      </c>
      <c r="C4000" s="909"/>
      <c r="D4000" s="1219"/>
      <c r="E4000" s="911"/>
      <c r="F4000" s="590"/>
    </row>
    <row r="4001" spans="1:6" s="248" customFormat="1" ht="14.25" customHeight="1">
      <c r="A4001" s="596"/>
      <c r="B4001" s="595" t="s">
        <v>1939</v>
      </c>
      <c r="C4001" s="909" t="s">
        <v>283</v>
      </c>
      <c r="D4001" s="1219">
        <v>400</v>
      </c>
      <c r="E4001" s="911"/>
      <c r="F4001" s="590">
        <f>SUM(D4001*E4001)</f>
        <v>0</v>
      </c>
    </row>
    <row r="4002" spans="1:6" s="248" customFormat="1" ht="14.25" customHeight="1">
      <c r="A4002" s="596"/>
      <c r="B4002" s="595" t="s">
        <v>1940</v>
      </c>
      <c r="C4002" s="588" t="s">
        <v>283</v>
      </c>
      <c r="D4002" s="1219">
        <f>1500+465+10</f>
        <v>1975</v>
      </c>
      <c r="E4002" s="911"/>
      <c r="F4002" s="590">
        <f>SUM(D4002*E4002)</f>
        <v>0</v>
      </c>
    </row>
    <row r="4003" spans="1:6" s="248" customFormat="1">
      <c r="A4003" s="596"/>
      <c r="B4003" s="595" t="s">
        <v>1941</v>
      </c>
      <c r="C4003" s="588" t="s">
        <v>283</v>
      </c>
      <c r="D4003" s="1219">
        <f>1400+1265+570+23</f>
        <v>3258</v>
      </c>
      <c r="E4003" s="911"/>
      <c r="F4003" s="590">
        <f>SUM(D4003*E4003)</f>
        <v>0</v>
      </c>
    </row>
    <row r="4004" spans="1:6" s="248" customFormat="1">
      <c r="A4004" s="596"/>
      <c r="B4004" s="595" t="s">
        <v>1942</v>
      </c>
      <c r="C4004" s="588" t="s">
        <v>283</v>
      </c>
      <c r="D4004" s="1207">
        <v>186</v>
      </c>
      <c r="E4004" s="589"/>
      <c r="F4004" s="590">
        <f>SUM(D4004*E4004)</f>
        <v>0</v>
      </c>
    </row>
    <row r="4005" spans="1:6" s="248" customFormat="1">
      <c r="A4005" s="596"/>
      <c r="B4005" s="595" t="s">
        <v>1943</v>
      </c>
      <c r="C4005" s="588" t="s">
        <v>283</v>
      </c>
      <c r="D4005" s="1207">
        <f>30+55</f>
        <v>85</v>
      </c>
      <c r="E4005" s="589"/>
      <c r="F4005" s="590">
        <f>SUM(D4005*E4005)</f>
        <v>0</v>
      </c>
    </row>
    <row r="4006" spans="1:6" s="255" customFormat="1">
      <c r="A4006" s="596"/>
      <c r="B4006" s="595"/>
      <c r="C4006" s="588"/>
      <c r="D4006" s="1207"/>
      <c r="E4006" s="589"/>
      <c r="F4006" s="590"/>
    </row>
    <row r="4007" spans="1:6" s="255" customFormat="1" ht="15" customHeight="1">
      <c r="A4007" s="596" t="s">
        <v>137</v>
      </c>
      <c r="B4007" s="595" t="s">
        <v>1944</v>
      </c>
      <c r="C4007" s="914"/>
      <c r="D4007" s="919"/>
      <c r="E4007" s="876"/>
      <c r="F4007" s="585"/>
    </row>
    <row r="4008" spans="1:6" s="255" customFormat="1">
      <c r="A4008" s="596"/>
      <c r="B4008" s="595" t="s">
        <v>1945</v>
      </c>
      <c r="C4008" s="588" t="s">
        <v>283</v>
      </c>
      <c r="D4008" s="1207">
        <v>60</v>
      </c>
      <c r="E4008" s="915"/>
      <c r="F4008" s="590">
        <f>D4008*E4008</f>
        <v>0</v>
      </c>
    </row>
    <row r="4009" spans="1:6" s="255" customFormat="1" ht="13.5" customHeight="1">
      <c r="A4009" s="596"/>
      <c r="B4009" s="595" t="s">
        <v>1946</v>
      </c>
      <c r="C4009" s="588" t="s">
        <v>283</v>
      </c>
      <c r="D4009" s="1207">
        <v>12</v>
      </c>
      <c r="E4009" s="911"/>
      <c r="F4009" s="590">
        <f>D4009*E4009</f>
        <v>0</v>
      </c>
    </row>
    <row r="4010" spans="1:6" s="255" customFormat="1" ht="13.5" customHeight="1">
      <c r="A4010" s="596"/>
      <c r="B4010" s="595"/>
      <c r="C4010" s="588"/>
      <c r="D4010" s="1207"/>
      <c r="E4010" s="911"/>
      <c r="F4010" s="590"/>
    </row>
    <row r="4011" spans="1:6" s="248" customFormat="1" ht="41.25" customHeight="1">
      <c r="A4011" s="596" t="s">
        <v>144</v>
      </c>
      <c r="B4011" s="595" t="s">
        <v>1947</v>
      </c>
      <c r="C4011" s="588" t="s">
        <v>283</v>
      </c>
      <c r="D4011" s="1207">
        <v>25</v>
      </c>
      <c r="E4011" s="911"/>
      <c r="F4011" s="590">
        <f>E4011*D4011</f>
        <v>0</v>
      </c>
    </row>
    <row r="4012" spans="1:6" s="255" customFormat="1" ht="13.5" customHeight="1">
      <c r="A4012" s="596"/>
      <c r="B4012" s="595"/>
      <c r="C4012" s="588"/>
      <c r="D4012" s="1207"/>
      <c r="E4012" s="275"/>
      <c r="F4012" s="231"/>
    </row>
    <row r="4013" spans="1:6" s="248" customFormat="1" ht="38.25">
      <c r="A4013" s="596" t="s">
        <v>147</v>
      </c>
      <c r="B4013" s="595" t="s">
        <v>1948</v>
      </c>
      <c r="C4013" s="588"/>
      <c r="D4013" s="1207"/>
      <c r="E4013" s="276"/>
      <c r="F4013" s="252"/>
    </row>
    <row r="4014" spans="1:6" s="248" customFormat="1" ht="13.5" customHeight="1">
      <c r="A4014" s="596"/>
      <c r="B4014" s="595" t="s">
        <v>1949</v>
      </c>
      <c r="C4014" s="588" t="s">
        <v>283</v>
      </c>
      <c r="D4014" s="1207">
        <v>9</v>
      </c>
      <c r="E4014" s="883"/>
      <c r="F4014" s="590">
        <f>E4014*D4014</f>
        <v>0</v>
      </c>
    </row>
    <row r="4015" spans="1:6" s="248" customFormat="1" ht="13.5" customHeight="1">
      <c r="A4015" s="596"/>
      <c r="B4015" s="595" t="s">
        <v>1950</v>
      </c>
      <c r="C4015" s="588" t="s">
        <v>283</v>
      </c>
      <c r="D4015" s="1207">
        <v>21</v>
      </c>
      <c r="E4015" s="883"/>
      <c r="F4015" s="590">
        <f>E4015*D4015</f>
        <v>0</v>
      </c>
    </row>
    <row r="4016" spans="1:6" s="248" customFormat="1" ht="13.5" customHeight="1">
      <c r="A4016" s="596"/>
      <c r="B4016" s="595" t="s">
        <v>1951</v>
      </c>
      <c r="C4016" s="588" t="s">
        <v>283</v>
      </c>
      <c r="D4016" s="1207">
        <v>126</v>
      </c>
      <c r="E4016" s="883"/>
      <c r="F4016" s="590">
        <f>E4016*D4016</f>
        <v>0</v>
      </c>
    </row>
    <row r="4017" spans="1:6" s="248" customFormat="1" ht="13.5" customHeight="1">
      <c r="A4017" s="596"/>
      <c r="B4017" s="595" t="s">
        <v>1952</v>
      </c>
      <c r="C4017" s="588" t="s">
        <v>283</v>
      </c>
      <c r="D4017" s="1207">
        <v>525</v>
      </c>
      <c r="E4017" s="883"/>
      <c r="F4017" s="590">
        <f>E4017*D4017</f>
        <v>0</v>
      </c>
    </row>
    <row r="4018" spans="1:6" s="255" customFormat="1" ht="13.5" customHeight="1">
      <c r="A4018" s="596"/>
      <c r="B4018" s="595"/>
      <c r="C4018" s="588"/>
      <c r="D4018" s="1207"/>
      <c r="E4018" s="246"/>
      <c r="F4018" s="231"/>
    </row>
    <row r="4019" spans="1:6" s="248" customFormat="1" ht="28.5" customHeight="1">
      <c r="A4019" s="596" t="s">
        <v>132</v>
      </c>
      <c r="B4019" s="595" t="s">
        <v>1953</v>
      </c>
      <c r="C4019" s="588" t="s">
        <v>1757</v>
      </c>
      <c r="D4019" s="1207">
        <v>1</v>
      </c>
      <c r="E4019" s="911"/>
      <c r="F4019" s="590">
        <f>D4019*E4019</f>
        <v>0</v>
      </c>
    </row>
    <row r="4020" spans="1:6" s="255" customFormat="1">
      <c r="A4020" s="596"/>
      <c r="B4020" s="595"/>
      <c r="C4020" s="916"/>
      <c r="D4020" s="1204"/>
      <c r="E4020" s="876"/>
      <c r="F4020" s="590"/>
    </row>
    <row r="4021" spans="1:6" s="248" customFormat="1" ht="30" customHeight="1">
      <c r="A4021" s="596" t="s">
        <v>46</v>
      </c>
      <c r="B4021" s="595" t="s">
        <v>4172</v>
      </c>
      <c r="C4021" s="588" t="s">
        <v>283</v>
      </c>
      <c r="D4021" s="1207">
        <v>200</v>
      </c>
      <c r="E4021" s="911"/>
      <c r="F4021" s="590">
        <f>D4021*E4021</f>
        <v>0</v>
      </c>
    </row>
    <row r="4022" spans="1:6" s="255" customFormat="1">
      <c r="A4022" s="596"/>
      <c r="B4022" s="595"/>
      <c r="C4022" s="588"/>
      <c r="D4022" s="1207"/>
      <c r="E4022" s="911"/>
      <c r="F4022" s="590"/>
    </row>
    <row r="4023" spans="1:6" s="248" customFormat="1" ht="118.5" customHeight="1">
      <c r="A4023" s="596" t="s">
        <v>47</v>
      </c>
      <c r="B4023" s="595" t="s">
        <v>4153</v>
      </c>
      <c r="C4023" s="588" t="s">
        <v>1757</v>
      </c>
      <c r="D4023" s="1207">
        <v>25</v>
      </c>
      <c r="E4023" s="589"/>
      <c r="F4023" s="590">
        <f>D4023*E4023</f>
        <v>0</v>
      </c>
    </row>
    <row r="4024" spans="1:6" s="248" customFormat="1" ht="12.75" customHeight="1">
      <c r="A4024" s="874"/>
      <c r="B4024" s="880"/>
      <c r="C4024" s="588"/>
      <c r="D4024" s="1207"/>
      <c r="E4024" s="883"/>
      <c r="F4024" s="590"/>
    </row>
    <row r="4025" spans="1:6" s="248" customFormat="1">
      <c r="A4025" s="596"/>
      <c r="B4025" s="595"/>
      <c r="C4025" s="588"/>
      <c r="D4025" s="1207"/>
      <c r="E4025" s="589"/>
      <c r="F4025" s="590"/>
    </row>
    <row r="4026" spans="1:6" s="255" customFormat="1">
      <c r="A4026" s="596"/>
      <c r="B4026" s="645"/>
      <c r="C4026" s="645"/>
      <c r="D4026" s="643"/>
      <c r="E4026" s="589"/>
      <c r="F4026" s="590"/>
    </row>
    <row r="4027" spans="1:6" s="255" customFormat="1" ht="12" customHeight="1">
      <c r="A4027" s="596"/>
      <c r="B4027" s="595"/>
      <c r="C4027" s="917"/>
      <c r="D4027" s="1205"/>
      <c r="E4027" s="585"/>
      <c r="F4027" s="585"/>
    </row>
    <row r="4028" spans="1:6" s="248" customFormat="1" ht="12" customHeight="1">
      <c r="A4028" s="905"/>
      <c r="B4028" s="560" t="s">
        <v>1954</v>
      </c>
      <c r="C4028" s="877"/>
      <c r="D4028" s="903"/>
      <c r="E4028" s="878"/>
      <c r="F4028" s="224">
        <f>SUM(F3967:F4025)</f>
        <v>0</v>
      </c>
    </row>
    <row r="4029" spans="1:6" s="255" customFormat="1">
      <c r="A4029" s="277"/>
      <c r="B4029" s="236"/>
      <c r="C4029" s="238"/>
      <c r="D4029" s="269"/>
      <c r="E4029" s="239"/>
      <c r="F4029" s="230"/>
    </row>
    <row r="4030" spans="1:6" s="255" customFormat="1" ht="12" customHeight="1">
      <c r="A4030" s="277"/>
      <c r="B4030" s="236"/>
      <c r="C4030" s="238"/>
      <c r="D4030" s="269"/>
      <c r="E4030" s="239"/>
      <c r="F4030" s="230"/>
    </row>
    <row r="4031" spans="1:6" s="241" customFormat="1">
      <c r="A4031" s="918"/>
      <c r="B4031" s="559" t="s">
        <v>1955</v>
      </c>
      <c r="C4031" s="870"/>
      <c r="D4031" s="870"/>
      <c r="E4031" s="872"/>
      <c r="F4031" s="872"/>
    </row>
    <row r="4032" spans="1:6" s="241" customFormat="1">
      <c r="A4032" s="905"/>
      <c r="B4032" s="560"/>
      <c r="C4032" s="877"/>
      <c r="D4032" s="903"/>
      <c r="E4032" s="878"/>
      <c r="F4032" s="224"/>
    </row>
    <row r="4033" spans="1:6" s="241" customFormat="1" ht="25.5">
      <c r="A4033" s="558" t="s">
        <v>118</v>
      </c>
      <c r="B4033" s="559" t="s">
        <v>1956</v>
      </c>
      <c r="C4033" s="870"/>
      <c r="D4033" s="870"/>
      <c r="E4033" s="872"/>
      <c r="F4033" s="872"/>
    </row>
    <row r="4034" spans="1:6" s="241" customFormat="1">
      <c r="A4034" s="905"/>
      <c r="B4034" s="560"/>
      <c r="C4034" s="877"/>
      <c r="D4034" s="903"/>
      <c r="E4034" s="878"/>
      <c r="F4034" s="224"/>
    </row>
    <row r="4035" spans="1:6" s="241" customFormat="1">
      <c r="A4035" s="596" t="s">
        <v>198</v>
      </c>
      <c r="B4035" s="595" t="s">
        <v>1957</v>
      </c>
      <c r="C4035" s="588"/>
      <c r="D4035" s="1207"/>
      <c r="E4035" s="589"/>
      <c r="F4035" s="590"/>
    </row>
    <row r="4036" spans="1:6" s="241" customFormat="1" ht="40.5" customHeight="1">
      <c r="A4036" s="596"/>
      <c r="B4036" s="595" t="s">
        <v>3568</v>
      </c>
      <c r="C4036" s="588" t="s">
        <v>136</v>
      </c>
      <c r="D4036" s="1207">
        <v>1</v>
      </c>
      <c r="E4036" s="589"/>
      <c r="F4036" s="590">
        <f>D4036*E4036</f>
        <v>0</v>
      </c>
    </row>
    <row r="4037" spans="1:6" s="241" customFormat="1">
      <c r="A4037" s="596"/>
      <c r="B4037" s="595" t="s">
        <v>1958</v>
      </c>
      <c r="C4037" s="588" t="s">
        <v>136</v>
      </c>
      <c r="D4037" s="1207">
        <v>1</v>
      </c>
      <c r="E4037" s="589"/>
      <c r="F4037" s="590">
        <f t="shared" ref="F4037:F4047" si="60">D4037*E4037</f>
        <v>0</v>
      </c>
    </row>
    <row r="4038" spans="1:6" s="241" customFormat="1" ht="15.75" customHeight="1">
      <c r="A4038" s="596"/>
      <c r="B4038" s="595" t="s">
        <v>1959</v>
      </c>
      <c r="C4038" s="588" t="s">
        <v>1788</v>
      </c>
      <c r="D4038" s="1207">
        <v>1</v>
      </c>
      <c r="E4038" s="589"/>
      <c r="F4038" s="590">
        <f t="shared" si="60"/>
        <v>0</v>
      </c>
    </row>
    <row r="4039" spans="1:6" s="241" customFormat="1" ht="25.5">
      <c r="A4039" s="596"/>
      <c r="B4039" s="595" t="s">
        <v>1960</v>
      </c>
      <c r="C4039" s="588" t="s">
        <v>136</v>
      </c>
      <c r="D4039" s="1207">
        <v>2</v>
      </c>
      <c r="E4039" s="589"/>
      <c r="F4039" s="590">
        <f t="shared" si="60"/>
        <v>0</v>
      </c>
    </row>
    <row r="4040" spans="1:6" s="241" customFormat="1" ht="25.5">
      <c r="A4040" s="596"/>
      <c r="B4040" s="595" t="s">
        <v>1961</v>
      </c>
      <c r="C4040" s="588" t="s">
        <v>136</v>
      </c>
      <c r="D4040" s="1207">
        <v>1</v>
      </c>
      <c r="E4040" s="589"/>
      <c r="F4040" s="590">
        <f t="shared" si="60"/>
        <v>0</v>
      </c>
    </row>
    <row r="4041" spans="1:6" s="241" customFormat="1" ht="25.5">
      <c r="A4041" s="596"/>
      <c r="B4041" s="595" t="s">
        <v>1962</v>
      </c>
      <c r="C4041" s="588" t="s">
        <v>136</v>
      </c>
      <c r="D4041" s="1207">
        <v>1</v>
      </c>
      <c r="E4041" s="589"/>
      <c r="F4041" s="590">
        <f t="shared" si="60"/>
        <v>0</v>
      </c>
    </row>
    <row r="4042" spans="1:6" s="241" customFormat="1" ht="25.5">
      <c r="A4042" s="596"/>
      <c r="B4042" s="595" t="s">
        <v>1963</v>
      </c>
      <c r="C4042" s="588" t="s">
        <v>136</v>
      </c>
      <c r="D4042" s="1207">
        <v>2</v>
      </c>
      <c r="E4042" s="589"/>
      <c r="F4042" s="590">
        <f t="shared" si="60"/>
        <v>0</v>
      </c>
    </row>
    <row r="4043" spans="1:6" s="241" customFormat="1" ht="25.5">
      <c r="A4043" s="596"/>
      <c r="B4043" s="595" t="s">
        <v>1964</v>
      </c>
      <c r="C4043" s="588" t="s">
        <v>136</v>
      </c>
      <c r="D4043" s="1207">
        <v>1</v>
      </c>
      <c r="E4043" s="589"/>
      <c r="F4043" s="590">
        <f t="shared" si="60"/>
        <v>0</v>
      </c>
    </row>
    <row r="4044" spans="1:6" s="241" customFormat="1" ht="25.5">
      <c r="A4044" s="596"/>
      <c r="B4044" s="595" t="s">
        <v>1965</v>
      </c>
      <c r="C4044" s="588" t="s">
        <v>136</v>
      </c>
      <c r="D4044" s="1207">
        <v>3</v>
      </c>
      <c r="E4044" s="589"/>
      <c r="F4044" s="590">
        <f t="shared" si="60"/>
        <v>0</v>
      </c>
    </row>
    <row r="4045" spans="1:6" s="241" customFormat="1" ht="25.5">
      <c r="A4045" s="596"/>
      <c r="B4045" s="595" t="s">
        <v>1966</v>
      </c>
      <c r="C4045" s="588" t="s">
        <v>136</v>
      </c>
      <c r="D4045" s="1207">
        <v>1</v>
      </c>
      <c r="E4045" s="589"/>
      <c r="F4045" s="590">
        <f t="shared" si="60"/>
        <v>0</v>
      </c>
    </row>
    <row r="4046" spans="1:6" s="241" customFormat="1" ht="25.5">
      <c r="A4046" s="596"/>
      <c r="B4046" s="595" t="s">
        <v>1967</v>
      </c>
      <c r="C4046" s="588" t="s">
        <v>136</v>
      </c>
      <c r="D4046" s="1207">
        <v>6</v>
      </c>
      <c r="E4046" s="589"/>
      <c r="F4046" s="590">
        <f t="shared" si="60"/>
        <v>0</v>
      </c>
    </row>
    <row r="4047" spans="1:6" s="248" customFormat="1" ht="15.75" customHeight="1">
      <c r="A4047" s="874"/>
      <c r="B4047" s="595" t="s">
        <v>3567</v>
      </c>
      <c r="C4047" s="588"/>
      <c r="D4047" s="887"/>
      <c r="E4047" s="563"/>
      <c r="F4047" s="590">
        <f t="shared" si="60"/>
        <v>0</v>
      </c>
    </row>
    <row r="4048" spans="1:6" s="248" customFormat="1" ht="15.75" customHeight="1">
      <c r="A4048" s="874"/>
      <c r="B4048" s="880"/>
      <c r="C4048" s="588"/>
      <c r="D4048" s="887"/>
      <c r="E4048" s="563"/>
      <c r="F4048" s="563"/>
    </row>
    <row r="4049" spans="1:6" s="241" customFormat="1" ht="25.5">
      <c r="A4049" s="596"/>
      <c r="B4049" s="595" t="s">
        <v>1968</v>
      </c>
      <c r="C4049" s="588" t="s">
        <v>136</v>
      </c>
      <c r="D4049" s="1207">
        <v>1</v>
      </c>
      <c r="E4049" s="589"/>
      <c r="F4049" s="590">
        <f>D4049*E4049</f>
        <v>0</v>
      </c>
    </row>
    <row r="4050" spans="1:6" s="241" customFormat="1" ht="25.5">
      <c r="A4050" s="596"/>
      <c r="B4050" s="595" t="s">
        <v>1969</v>
      </c>
      <c r="C4050" s="588" t="s">
        <v>136</v>
      </c>
      <c r="D4050" s="1207">
        <v>4</v>
      </c>
      <c r="E4050" s="589"/>
      <c r="F4050" s="590">
        <f t="shared" ref="F4050:F4113" si="61">D4050*E4050</f>
        <v>0</v>
      </c>
    </row>
    <row r="4051" spans="1:6" s="241" customFormat="1" ht="25.5">
      <c r="A4051" s="596"/>
      <c r="B4051" s="595" t="s">
        <v>1970</v>
      </c>
      <c r="C4051" s="588" t="s">
        <v>1788</v>
      </c>
      <c r="D4051" s="1207">
        <v>1</v>
      </c>
      <c r="E4051" s="589"/>
      <c r="F4051" s="590">
        <f t="shared" si="61"/>
        <v>0</v>
      </c>
    </row>
    <row r="4052" spans="1:6" s="241" customFormat="1" ht="25.5">
      <c r="A4052" s="596"/>
      <c r="B4052" s="595" t="s">
        <v>1971</v>
      </c>
      <c r="C4052" s="588" t="s">
        <v>136</v>
      </c>
      <c r="D4052" s="1207">
        <v>1</v>
      </c>
      <c r="E4052" s="589"/>
      <c r="F4052" s="590">
        <f t="shared" si="61"/>
        <v>0</v>
      </c>
    </row>
    <row r="4053" spans="1:6" s="248" customFormat="1" ht="15.75" customHeight="1">
      <c r="A4053" s="874"/>
      <c r="B4053" s="595" t="s">
        <v>3567</v>
      </c>
      <c r="C4053" s="588"/>
      <c r="D4053" s="887"/>
      <c r="E4053" s="563"/>
      <c r="F4053" s="590">
        <f t="shared" si="61"/>
        <v>0</v>
      </c>
    </row>
    <row r="4054" spans="1:6" s="248" customFormat="1" ht="15.75" customHeight="1">
      <c r="A4054" s="874"/>
      <c r="B4054" s="880"/>
      <c r="C4054" s="588"/>
      <c r="D4054" s="887"/>
      <c r="E4054" s="563"/>
      <c r="F4054" s="590">
        <f t="shared" si="61"/>
        <v>0</v>
      </c>
    </row>
    <row r="4055" spans="1:6" s="255" customFormat="1">
      <c r="A4055" s="267"/>
      <c r="B4055" s="817" t="s">
        <v>1819</v>
      </c>
      <c r="C4055" s="896" t="s">
        <v>136</v>
      </c>
      <c r="D4055" s="639">
        <v>1</v>
      </c>
      <c r="E4055" s="589"/>
      <c r="F4055" s="590">
        <f t="shared" si="61"/>
        <v>0</v>
      </c>
    </row>
    <row r="4056" spans="1:6" s="255" customFormat="1">
      <c r="A4056" s="267"/>
      <c r="B4056" s="902"/>
      <c r="C4056" s="896"/>
      <c r="D4056" s="1204"/>
      <c r="E4056" s="919"/>
      <c r="F4056" s="590">
        <f t="shared" si="61"/>
        <v>0</v>
      </c>
    </row>
    <row r="4057" spans="1:6" s="241" customFormat="1" ht="25.5">
      <c r="A4057" s="596" t="s">
        <v>200</v>
      </c>
      <c r="B4057" s="595" t="s">
        <v>1972</v>
      </c>
      <c r="C4057" s="588"/>
      <c r="D4057" s="1207"/>
      <c r="E4057" s="589"/>
      <c r="F4057" s="590">
        <f t="shared" si="61"/>
        <v>0</v>
      </c>
    </row>
    <row r="4058" spans="1:6" s="241" customFormat="1" ht="26.25" customHeight="1">
      <c r="A4058" s="596"/>
      <c r="B4058" s="595" t="s">
        <v>1973</v>
      </c>
      <c r="C4058" s="588" t="s">
        <v>136</v>
      </c>
      <c r="D4058" s="1207">
        <v>1</v>
      </c>
      <c r="E4058" s="589"/>
      <c r="F4058" s="590">
        <f t="shared" si="61"/>
        <v>0</v>
      </c>
    </row>
    <row r="4059" spans="1:6" s="241" customFormat="1">
      <c r="A4059" s="596"/>
      <c r="B4059" s="595" t="s">
        <v>1958</v>
      </c>
      <c r="C4059" s="588" t="s">
        <v>136</v>
      </c>
      <c r="D4059" s="1207">
        <v>1</v>
      </c>
      <c r="E4059" s="589"/>
      <c r="F4059" s="590">
        <f t="shared" si="61"/>
        <v>0</v>
      </c>
    </row>
    <row r="4060" spans="1:6" s="241" customFormat="1" ht="25.5">
      <c r="A4060" s="596"/>
      <c r="B4060" s="595" t="s">
        <v>1974</v>
      </c>
      <c r="C4060" s="588" t="s">
        <v>136</v>
      </c>
      <c r="D4060" s="1207">
        <v>1</v>
      </c>
      <c r="E4060" s="589"/>
      <c r="F4060" s="590">
        <f t="shared" si="61"/>
        <v>0</v>
      </c>
    </row>
    <row r="4061" spans="1:6" s="241" customFormat="1" ht="25.5">
      <c r="A4061" s="596"/>
      <c r="B4061" s="595" t="s">
        <v>1975</v>
      </c>
      <c r="C4061" s="588" t="s">
        <v>136</v>
      </c>
      <c r="D4061" s="1207">
        <v>1</v>
      </c>
      <c r="E4061" s="589"/>
      <c r="F4061" s="590">
        <f t="shared" si="61"/>
        <v>0</v>
      </c>
    </row>
    <row r="4062" spans="1:6" s="241" customFormat="1" ht="25.5">
      <c r="A4062" s="596"/>
      <c r="B4062" s="595" t="s">
        <v>1963</v>
      </c>
      <c r="C4062" s="588" t="s">
        <v>136</v>
      </c>
      <c r="D4062" s="1207">
        <v>1</v>
      </c>
      <c r="E4062" s="589"/>
      <c r="F4062" s="590">
        <f t="shared" si="61"/>
        <v>0</v>
      </c>
    </row>
    <row r="4063" spans="1:6" s="241" customFormat="1" ht="25.5">
      <c r="A4063" s="596"/>
      <c r="B4063" s="595" t="s">
        <v>1965</v>
      </c>
      <c r="C4063" s="588" t="s">
        <v>136</v>
      </c>
      <c r="D4063" s="1207">
        <v>1</v>
      </c>
      <c r="E4063" s="589"/>
      <c r="F4063" s="590">
        <f t="shared" si="61"/>
        <v>0</v>
      </c>
    </row>
    <row r="4064" spans="1:6" s="241" customFormat="1" ht="25.5">
      <c r="A4064" s="596"/>
      <c r="B4064" s="595" t="s">
        <v>1966</v>
      </c>
      <c r="C4064" s="588" t="s">
        <v>136</v>
      </c>
      <c r="D4064" s="1207">
        <v>2</v>
      </c>
      <c r="E4064" s="589"/>
      <c r="F4064" s="590">
        <f t="shared" si="61"/>
        <v>0</v>
      </c>
    </row>
    <row r="4065" spans="1:6" s="241" customFormat="1" ht="25.5">
      <c r="A4065" s="596"/>
      <c r="B4065" s="595" t="s">
        <v>1967</v>
      </c>
      <c r="C4065" s="588" t="s">
        <v>136</v>
      </c>
      <c r="D4065" s="1207">
        <v>27</v>
      </c>
      <c r="E4065" s="589"/>
      <c r="F4065" s="590">
        <f t="shared" si="61"/>
        <v>0</v>
      </c>
    </row>
    <row r="4066" spans="1:6" s="248" customFormat="1" ht="15.75" customHeight="1">
      <c r="A4066" s="874"/>
      <c r="B4066" s="595" t="s">
        <v>3567</v>
      </c>
      <c r="C4066" s="588"/>
      <c r="D4066" s="887"/>
      <c r="E4066" s="563"/>
      <c r="F4066" s="590">
        <f t="shared" si="61"/>
        <v>0</v>
      </c>
    </row>
    <row r="4067" spans="1:6" s="248" customFormat="1" ht="15.75" customHeight="1">
      <c r="A4067" s="874"/>
      <c r="B4067" s="880"/>
      <c r="C4067" s="588"/>
      <c r="D4067" s="887"/>
      <c r="E4067" s="563"/>
      <c r="F4067" s="590">
        <f t="shared" si="61"/>
        <v>0</v>
      </c>
    </row>
    <row r="4068" spans="1:6" s="241" customFormat="1" ht="25.5">
      <c r="A4068" s="596"/>
      <c r="B4068" s="595" t="s">
        <v>1969</v>
      </c>
      <c r="C4068" s="588" t="s">
        <v>136</v>
      </c>
      <c r="D4068" s="1207">
        <v>3</v>
      </c>
      <c r="E4068" s="589"/>
      <c r="F4068" s="590">
        <f t="shared" si="61"/>
        <v>0</v>
      </c>
    </row>
    <row r="4069" spans="1:6" s="255" customFormat="1" ht="30.75" customHeight="1">
      <c r="A4069" s="902"/>
      <c r="B4069" s="753" t="s">
        <v>1976</v>
      </c>
      <c r="C4069" s="896" t="s">
        <v>136</v>
      </c>
      <c r="D4069" s="639">
        <v>1</v>
      </c>
      <c r="E4069" s="589"/>
      <c r="F4069" s="590">
        <f t="shared" si="61"/>
        <v>0</v>
      </c>
    </row>
    <row r="4070" spans="1:6" s="248" customFormat="1" ht="15.75" customHeight="1">
      <c r="A4070" s="874"/>
      <c r="B4070" s="595" t="s">
        <v>3567</v>
      </c>
      <c r="C4070" s="588"/>
      <c r="D4070" s="887"/>
      <c r="E4070" s="563"/>
      <c r="F4070" s="590">
        <f t="shared" si="61"/>
        <v>0</v>
      </c>
    </row>
    <row r="4071" spans="1:6" s="248" customFormat="1" ht="15.75" customHeight="1">
      <c r="A4071" s="874"/>
      <c r="B4071" s="880"/>
      <c r="C4071" s="588"/>
      <c r="D4071" s="887"/>
      <c r="E4071" s="563"/>
      <c r="F4071" s="590">
        <f t="shared" si="61"/>
        <v>0</v>
      </c>
    </row>
    <row r="4072" spans="1:6" s="255" customFormat="1">
      <c r="A4072" s="267"/>
      <c r="B4072" s="267"/>
      <c r="C4072" s="278"/>
      <c r="D4072" s="1220"/>
      <c r="E4072" s="279"/>
      <c r="F4072" s="590">
        <f t="shared" si="61"/>
        <v>0</v>
      </c>
    </row>
    <row r="4073" spans="1:6" s="241" customFormat="1" ht="25.5">
      <c r="A4073" s="596" t="s">
        <v>203</v>
      </c>
      <c r="B4073" s="595" t="s">
        <v>1977</v>
      </c>
      <c r="C4073" s="588"/>
      <c r="D4073" s="1207"/>
      <c r="E4073" s="589"/>
      <c r="F4073" s="590">
        <f t="shared" si="61"/>
        <v>0</v>
      </c>
    </row>
    <row r="4074" spans="1:6" s="241" customFormat="1" ht="29.25" customHeight="1">
      <c r="A4074" s="596"/>
      <c r="B4074" s="595" t="s">
        <v>1973</v>
      </c>
      <c r="C4074" s="588" t="s">
        <v>136</v>
      </c>
      <c r="D4074" s="1207">
        <v>1</v>
      </c>
      <c r="E4074" s="589"/>
      <c r="F4074" s="590">
        <f t="shared" si="61"/>
        <v>0</v>
      </c>
    </row>
    <row r="4075" spans="1:6" s="241" customFormat="1">
      <c r="A4075" s="596"/>
      <c r="B4075" s="595" t="s">
        <v>1958</v>
      </c>
      <c r="C4075" s="588" t="s">
        <v>136</v>
      </c>
      <c r="D4075" s="1207">
        <v>1</v>
      </c>
      <c r="E4075" s="589"/>
      <c r="F4075" s="590">
        <f t="shared" si="61"/>
        <v>0</v>
      </c>
    </row>
    <row r="4076" spans="1:6" s="241" customFormat="1" ht="25.5">
      <c r="A4076" s="596"/>
      <c r="B4076" s="595" t="s">
        <v>1974</v>
      </c>
      <c r="C4076" s="588" t="s">
        <v>136</v>
      </c>
      <c r="D4076" s="1207">
        <v>1</v>
      </c>
      <c r="E4076" s="589"/>
      <c r="F4076" s="590">
        <f t="shared" si="61"/>
        <v>0</v>
      </c>
    </row>
    <row r="4077" spans="1:6" s="241" customFormat="1" ht="25.5">
      <c r="A4077" s="596"/>
      <c r="B4077" s="595" t="s">
        <v>1975</v>
      </c>
      <c r="C4077" s="588" t="s">
        <v>136</v>
      </c>
      <c r="D4077" s="1207">
        <v>1</v>
      </c>
      <c r="E4077" s="589"/>
      <c r="F4077" s="590">
        <f t="shared" si="61"/>
        <v>0</v>
      </c>
    </row>
    <row r="4078" spans="1:6" s="241" customFormat="1" ht="25.5">
      <c r="A4078" s="596"/>
      <c r="B4078" s="595" t="s">
        <v>1963</v>
      </c>
      <c r="C4078" s="588" t="s">
        <v>136</v>
      </c>
      <c r="D4078" s="1207">
        <v>1</v>
      </c>
      <c r="E4078" s="589"/>
      <c r="F4078" s="590">
        <f t="shared" si="61"/>
        <v>0</v>
      </c>
    </row>
    <row r="4079" spans="1:6" s="241" customFormat="1" ht="25.5">
      <c r="A4079" s="596"/>
      <c r="B4079" s="595" t="s">
        <v>1965</v>
      </c>
      <c r="C4079" s="588" t="s">
        <v>136</v>
      </c>
      <c r="D4079" s="1207">
        <v>1</v>
      </c>
      <c r="E4079" s="589"/>
      <c r="F4079" s="590">
        <f t="shared" si="61"/>
        <v>0</v>
      </c>
    </row>
    <row r="4080" spans="1:6" s="241" customFormat="1" ht="25.5">
      <c r="A4080" s="596"/>
      <c r="B4080" s="595" t="s">
        <v>1966</v>
      </c>
      <c r="C4080" s="588" t="s">
        <v>136</v>
      </c>
      <c r="D4080" s="1207">
        <v>2</v>
      </c>
      <c r="E4080" s="589"/>
      <c r="F4080" s="590">
        <f t="shared" si="61"/>
        <v>0</v>
      </c>
    </row>
    <row r="4081" spans="1:6" s="241" customFormat="1" ht="25.5">
      <c r="A4081" s="596"/>
      <c r="B4081" s="595" t="s">
        <v>1967</v>
      </c>
      <c r="C4081" s="588" t="s">
        <v>136</v>
      </c>
      <c r="D4081" s="1207">
        <v>41</v>
      </c>
      <c r="E4081" s="589"/>
      <c r="F4081" s="590">
        <f t="shared" si="61"/>
        <v>0</v>
      </c>
    </row>
    <row r="4082" spans="1:6" s="248" customFormat="1" ht="15.75" customHeight="1">
      <c r="A4082" s="874"/>
      <c r="B4082" s="595" t="s">
        <v>3567</v>
      </c>
      <c r="C4082" s="588"/>
      <c r="D4082" s="887"/>
      <c r="E4082" s="563"/>
      <c r="F4082" s="590">
        <f t="shared" si="61"/>
        <v>0</v>
      </c>
    </row>
    <row r="4083" spans="1:6" s="248" customFormat="1" ht="15.75" customHeight="1">
      <c r="A4083" s="874"/>
      <c r="B4083" s="880"/>
      <c r="C4083" s="588"/>
      <c r="D4083" s="887"/>
      <c r="E4083" s="563"/>
      <c r="F4083" s="590">
        <f t="shared" si="61"/>
        <v>0</v>
      </c>
    </row>
    <row r="4084" spans="1:6" s="241" customFormat="1" ht="25.5">
      <c r="A4084" s="596"/>
      <c r="B4084" s="595" t="s">
        <v>1969</v>
      </c>
      <c r="C4084" s="588" t="s">
        <v>136</v>
      </c>
      <c r="D4084" s="1207">
        <v>3</v>
      </c>
      <c r="E4084" s="589"/>
      <c r="F4084" s="590">
        <f t="shared" si="61"/>
        <v>0</v>
      </c>
    </row>
    <row r="4085" spans="1:6" s="255" customFormat="1" ht="27" customHeight="1">
      <c r="A4085" s="902"/>
      <c r="B4085" s="753" t="s">
        <v>1976</v>
      </c>
      <c r="C4085" s="896" t="s">
        <v>136</v>
      </c>
      <c r="D4085" s="639">
        <v>1</v>
      </c>
      <c r="E4085" s="589"/>
      <c r="F4085" s="590">
        <f t="shared" si="61"/>
        <v>0</v>
      </c>
    </row>
    <row r="4086" spans="1:6" s="248" customFormat="1" ht="15.75" customHeight="1">
      <c r="A4086" s="874"/>
      <c r="B4086" s="595" t="s">
        <v>3567</v>
      </c>
      <c r="C4086" s="588"/>
      <c r="D4086" s="887"/>
      <c r="E4086" s="563"/>
      <c r="F4086" s="590">
        <f t="shared" si="61"/>
        <v>0</v>
      </c>
    </row>
    <row r="4087" spans="1:6" s="248" customFormat="1" ht="15.75" customHeight="1">
      <c r="A4087" s="874"/>
      <c r="B4087" s="880"/>
      <c r="C4087" s="588"/>
      <c r="D4087" s="887"/>
      <c r="E4087" s="563"/>
      <c r="F4087" s="590">
        <f t="shared" si="61"/>
        <v>0</v>
      </c>
    </row>
    <row r="4088" spans="1:6" s="255" customFormat="1">
      <c r="A4088" s="267"/>
      <c r="B4088" s="267"/>
      <c r="C4088" s="278"/>
      <c r="D4088" s="1220"/>
      <c r="E4088" s="279"/>
      <c r="F4088" s="590">
        <f t="shared" si="61"/>
        <v>0</v>
      </c>
    </row>
    <row r="4089" spans="1:6" s="241" customFormat="1" ht="25.5">
      <c r="A4089" s="596" t="s">
        <v>205</v>
      </c>
      <c r="B4089" s="595" t="s">
        <v>1978</v>
      </c>
      <c r="C4089" s="588"/>
      <c r="D4089" s="1207"/>
      <c r="E4089" s="589"/>
      <c r="F4089" s="590">
        <f t="shared" si="61"/>
        <v>0</v>
      </c>
    </row>
    <row r="4090" spans="1:6" s="241" customFormat="1" ht="27.75" customHeight="1">
      <c r="A4090" s="596"/>
      <c r="B4090" s="595" t="s">
        <v>1973</v>
      </c>
      <c r="C4090" s="588" t="s">
        <v>136</v>
      </c>
      <c r="D4090" s="1207">
        <v>1</v>
      </c>
      <c r="E4090" s="589"/>
      <c r="F4090" s="590">
        <f t="shared" si="61"/>
        <v>0</v>
      </c>
    </row>
    <row r="4091" spans="1:6" s="241" customFormat="1">
      <c r="A4091" s="596"/>
      <c r="B4091" s="595" t="s">
        <v>1958</v>
      </c>
      <c r="C4091" s="588" t="s">
        <v>136</v>
      </c>
      <c r="D4091" s="1207">
        <v>1</v>
      </c>
      <c r="E4091" s="589"/>
      <c r="F4091" s="590">
        <f t="shared" si="61"/>
        <v>0</v>
      </c>
    </row>
    <row r="4092" spans="1:6" s="241" customFormat="1" ht="25.5">
      <c r="A4092" s="596"/>
      <c r="B4092" s="595" t="s">
        <v>1974</v>
      </c>
      <c r="C4092" s="588" t="s">
        <v>136</v>
      </c>
      <c r="D4092" s="1207">
        <v>1</v>
      </c>
      <c r="E4092" s="589"/>
      <c r="F4092" s="590">
        <f t="shared" si="61"/>
        <v>0</v>
      </c>
    </row>
    <row r="4093" spans="1:6" s="241" customFormat="1" ht="25.5">
      <c r="A4093" s="596"/>
      <c r="B4093" s="595" t="s">
        <v>1975</v>
      </c>
      <c r="C4093" s="588" t="s">
        <v>136</v>
      </c>
      <c r="D4093" s="1207">
        <v>1</v>
      </c>
      <c r="E4093" s="589"/>
      <c r="F4093" s="590">
        <f t="shared" si="61"/>
        <v>0</v>
      </c>
    </row>
    <row r="4094" spans="1:6" s="241" customFormat="1" ht="25.5">
      <c r="A4094" s="596"/>
      <c r="B4094" s="595" t="s">
        <v>1963</v>
      </c>
      <c r="C4094" s="588" t="s">
        <v>136</v>
      </c>
      <c r="D4094" s="1207">
        <v>1</v>
      </c>
      <c r="E4094" s="589"/>
      <c r="F4094" s="590">
        <f t="shared" si="61"/>
        <v>0</v>
      </c>
    </row>
    <row r="4095" spans="1:6" s="241" customFormat="1" ht="25.5">
      <c r="A4095" s="596"/>
      <c r="B4095" s="595" t="s">
        <v>1966</v>
      </c>
      <c r="C4095" s="588" t="s">
        <v>136</v>
      </c>
      <c r="D4095" s="1207">
        <v>2</v>
      </c>
      <c r="E4095" s="589"/>
      <c r="F4095" s="590">
        <f t="shared" si="61"/>
        <v>0</v>
      </c>
    </row>
    <row r="4096" spans="1:6" s="241" customFormat="1" ht="25.5">
      <c r="A4096" s="596"/>
      <c r="B4096" s="595" t="s">
        <v>1967</v>
      </c>
      <c r="C4096" s="588" t="s">
        <v>136</v>
      </c>
      <c r="D4096" s="1207">
        <v>61</v>
      </c>
      <c r="E4096" s="589"/>
      <c r="F4096" s="590">
        <f t="shared" si="61"/>
        <v>0</v>
      </c>
    </row>
    <row r="4097" spans="1:6" s="248" customFormat="1" ht="15.75" customHeight="1">
      <c r="A4097" s="874"/>
      <c r="B4097" s="595" t="s">
        <v>3567</v>
      </c>
      <c r="C4097" s="588"/>
      <c r="D4097" s="887"/>
      <c r="E4097" s="563"/>
      <c r="F4097" s="590">
        <f t="shared" si="61"/>
        <v>0</v>
      </c>
    </row>
    <row r="4098" spans="1:6" s="248" customFormat="1" ht="15.75" customHeight="1">
      <c r="A4098" s="874"/>
      <c r="B4098" s="880"/>
      <c r="C4098" s="588"/>
      <c r="D4098" s="887"/>
      <c r="E4098" s="563"/>
      <c r="F4098" s="590">
        <f t="shared" si="61"/>
        <v>0</v>
      </c>
    </row>
    <row r="4099" spans="1:6" s="241" customFormat="1" ht="25.5">
      <c r="A4099" s="596"/>
      <c r="B4099" s="595" t="s">
        <v>1969</v>
      </c>
      <c r="C4099" s="588" t="s">
        <v>136</v>
      </c>
      <c r="D4099" s="1207">
        <v>3</v>
      </c>
      <c r="E4099" s="589"/>
      <c r="F4099" s="590">
        <f t="shared" si="61"/>
        <v>0</v>
      </c>
    </row>
    <row r="4100" spans="1:6" s="255" customFormat="1" ht="25.5">
      <c r="A4100" s="902"/>
      <c r="B4100" s="753" t="s">
        <v>1976</v>
      </c>
      <c r="C4100" s="896" t="s">
        <v>136</v>
      </c>
      <c r="D4100" s="639">
        <v>1</v>
      </c>
      <c r="E4100" s="589"/>
      <c r="F4100" s="590">
        <f t="shared" si="61"/>
        <v>0</v>
      </c>
    </row>
    <row r="4101" spans="1:6" s="248" customFormat="1" ht="15.75" customHeight="1">
      <c r="A4101" s="874"/>
      <c r="B4101" s="595" t="s">
        <v>3567</v>
      </c>
      <c r="C4101" s="588"/>
      <c r="D4101" s="887"/>
      <c r="E4101" s="563"/>
      <c r="F4101" s="590">
        <f t="shared" si="61"/>
        <v>0</v>
      </c>
    </row>
    <row r="4102" spans="1:6" s="248" customFormat="1" ht="15.75" customHeight="1">
      <c r="A4102" s="874"/>
      <c r="B4102" s="880"/>
      <c r="C4102" s="588"/>
      <c r="D4102" s="887"/>
      <c r="E4102" s="563"/>
      <c r="F4102" s="590">
        <f t="shared" si="61"/>
        <v>0</v>
      </c>
    </row>
    <row r="4103" spans="1:6" s="241" customFormat="1">
      <c r="A4103" s="902"/>
      <c r="B4103" s="902"/>
      <c r="C4103" s="904"/>
      <c r="D4103" s="1204"/>
      <c r="E4103" s="919"/>
      <c r="F4103" s="590">
        <f t="shared" si="61"/>
        <v>0</v>
      </c>
    </row>
    <row r="4104" spans="1:6" s="255" customFormat="1">
      <c r="A4104" s="267"/>
      <c r="B4104" s="267"/>
      <c r="C4104" s="278"/>
      <c r="D4104" s="1220"/>
      <c r="E4104" s="279"/>
      <c r="F4104" s="590">
        <f t="shared" si="61"/>
        <v>0</v>
      </c>
    </row>
    <row r="4105" spans="1:6" s="241" customFormat="1" ht="25.5">
      <c r="A4105" s="596" t="s">
        <v>137</v>
      </c>
      <c r="B4105" s="595" t="s">
        <v>1979</v>
      </c>
      <c r="C4105" s="588"/>
      <c r="D4105" s="1207"/>
      <c r="E4105" s="589"/>
      <c r="F4105" s="590">
        <f t="shared" si="61"/>
        <v>0</v>
      </c>
    </row>
    <row r="4106" spans="1:6" s="241" customFormat="1" ht="27.75" customHeight="1">
      <c r="A4106" s="596"/>
      <c r="B4106" s="595" t="s">
        <v>1973</v>
      </c>
      <c r="C4106" s="588" t="s">
        <v>136</v>
      </c>
      <c r="D4106" s="1207">
        <v>1</v>
      </c>
      <c r="E4106" s="589"/>
      <c r="F4106" s="590">
        <f t="shared" si="61"/>
        <v>0</v>
      </c>
    </row>
    <row r="4107" spans="1:6" s="241" customFormat="1">
      <c r="A4107" s="596"/>
      <c r="B4107" s="595" t="s">
        <v>1958</v>
      </c>
      <c r="C4107" s="588" t="s">
        <v>136</v>
      </c>
      <c r="D4107" s="1207">
        <v>1</v>
      </c>
      <c r="E4107" s="589"/>
      <c r="F4107" s="590">
        <f t="shared" si="61"/>
        <v>0</v>
      </c>
    </row>
    <row r="4108" spans="1:6" s="241" customFormat="1" ht="25.5">
      <c r="A4108" s="596"/>
      <c r="B4108" s="595" t="s">
        <v>1974</v>
      </c>
      <c r="C4108" s="588" t="s">
        <v>136</v>
      </c>
      <c r="D4108" s="1207">
        <v>1</v>
      </c>
      <c r="E4108" s="589"/>
      <c r="F4108" s="590">
        <f t="shared" si="61"/>
        <v>0</v>
      </c>
    </row>
    <row r="4109" spans="1:6" s="241" customFormat="1" ht="25.5">
      <c r="A4109" s="596"/>
      <c r="B4109" s="595" t="s">
        <v>1975</v>
      </c>
      <c r="C4109" s="588" t="s">
        <v>136</v>
      </c>
      <c r="D4109" s="1207">
        <v>1</v>
      </c>
      <c r="E4109" s="589"/>
      <c r="F4109" s="590">
        <f t="shared" si="61"/>
        <v>0</v>
      </c>
    </row>
    <row r="4110" spans="1:6" s="241" customFormat="1" ht="25.5">
      <c r="A4110" s="596"/>
      <c r="B4110" s="595" t="s">
        <v>1963</v>
      </c>
      <c r="C4110" s="588" t="s">
        <v>136</v>
      </c>
      <c r="D4110" s="1207">
        <v>1</v>
      </c>
      <c r="E4110" s="589"/>
      <c r="F4110" s="590">
        <f t="shared" si="61"/>
        <v>0</v>
      </c>
    </row>
    <row r="4111" spans="1:6" s="241" customFormat="1" ht="25.5">
      <c r="A4111" s="596"/>
      <c r="B4111" s="595" t="s">
        <v>1965</v>
      </c>
      <c r="C4111" s="588" t="s">
        <v>136</v>
      </c>
      <c r="D4111" s="1207">
        <v>1</v>
      </c>
      <c r="E4111" s="589"/>
      <c r="F4111" s="590">
        <f t="shared" si="61"/>
        <v>0</v>
      </c>
    </row>
    <row r="4112" spans="1:6" s="241" customFormat="1" ht="25.5">
      <c r="A4112" s="596"/>
      <c r="B4112" s="595" t="s">
        <v>1966</v>
      </c>
      <c r="C4112" s="588" t="s">
        <v>136</v>
      </c>
      <c r="D4112" s="1207">
        <v>2</v>
      </c>
      <c r="E4112" s="589"/>
      <c r="F4112" s="590">
        <f t="shared" si="61"/>
        <v>0</v>
      </c>
    </row>
    <row r="4113" spans="1:6" s="241" customFormat="1" ht="25.5">
      <c r="A4113" s="596"/>
      <c r="B4113" s="595" t="s">
        <v>1967</v>
      </c>
      <c r="C4113" s="588" t="s">
        <v>136</v>
      </c>
      <c r="D4113" s="1207">
        <v>38</v>
      </c>
      <c r="E4113" s="589"/>
      <c r="F4113" s="590">
        <f t="shared" si="61"/>
        <v>0</v>
      </c>
    </row>
    <row r="4114" spans="1:6" s="248" customFormat="1" ht="15.75" customHeight="1">
      <c r="A4114" s="874"/>
      <c r="B4114" s="595" t="s">
        <v>3567</v>
      </c>
      <c r="C4114" s="588"/>
      <c r="D4114" s="887"/>
      <c r="E4114" s="563"/>
      <c r="F4114" s="590">
        <f t="shared" ref="F4114:F4146" si="62">D4114*E4114</f>
        <v>0</v>
      </c>
    </row>
    <row r="4115" spans="1:6" s="248" customFormat="1" ht="15.75" customHeight="1">
      <c r="A4115" s="874"/>
      <c r="B4115" s="880"/>
      <c r="C4115" s="588"/>
      <c r="D4115" s="887"/>
      <c r="E4115" s="563"/>
      <c r="F4115" s="590">
        <f t="shared" si="62"/>
        <v>0</v>
      </c>
    </row>
    <row r="4116" spans="1:6" s="241" customFormat="1" ht="25.5">
      <c r="A4116" s="596"/>
      <c r="B4116" s="595" t="s">
        <v>1969</v>
      </c>
      <c r="C4116" s="588" t="s">
        <v>136</v>
      </c>
      <c r="D4116" s="1207">
        <v>3</v>
      </c>
      <c r="E4116" s="589"/>
      <c r="F4116" s="590">
        <f t="shared" si="62"/>
        <v>0</v>
      </c>
    </row>
    <row r="4117" spans="1:6" s="255" customFormat="1" ht="25.5">
      <c r="A4117" s="902"/>
      <c r="B4117" s="753" t="s">
        <v>1976</v>
      </c>
      <c r="C4117" s="896" t="s">
        <v>136</v>
      </c>
      <c r="D4117" s="639">
        <v>1</v>
      </c>
      <c r="E4117" s="589"/>
      <c r="F4117" s="590">
        <f t="shared" si="62"/>
        <v>0</v>
      </c>
    </row>
    <row r="4118" spans="1:6" s="248" customFormat="1" ht="15.75" customHeight="1">
      <c r="A4118" s="874"/>
      <c r="B4118" s="595" t="s">
        <v>3567</v>
      </c>
      <c r="C4118" s="588"/>
      <c r="D4118" s="887"/>
      <c r="E4118" s="563"/>
      <c r="F4118" s="590">
        <f t="shared" si="62"/>
        <v>0</v>
      </c>
    </row>
    <row r="4119" spans="1:6" s="248" customFormat="1" ht="15.75" customHeight="1">
      <c r="A4119" s="874"/>
      <c r="B4119" s="880"/>
      <c r="C4119" s="588"/>
      <c r="D4119" s="887"/>
      <c r="E4119" s="563"/>
      <c r="F4119" s="590">
        <f t="shared" si="62"/>
        <v>0</v>
      </c>
    </row>
    <row r="4120" spans="1:6" s="230" customFormat="1">
      <c r="A4120" s="267"/>
      <c r="B4120" s="267"/>
      <c r="C4120" s="278"/>
      <c r="D4120" s="1220"/>
      <c r="E4120" s="256"/>
      <c r="F4120" s="590">
        <f t="shared" si="62"/>
        <v>0</v>
      </c>
    </row>
    <row r="4121" spans="1:6" s="233" customFormat="1" ht="28.5" customHeight="1">
      <c r="A4121" s="905" t="s">
        <v>144</v>
      </c>
      <c r="B4121" s="595" t="s">
        <v>1980</v>
      </c>
      <c r="C4121" s="588" t="s">
        <v>136</v>
      </c>
      <c r="D4121" s="1202">
        <v>21</v>
      </c>
      <c r="E4121" s="589"/>
      <c r="F4121" s="590">
        <f t="shared" si="62"/>
        <v>0</v>
      </c>
    </row>
    <row r="4122" spans="1:6" s="230" customFormat="1">
      <c r="A4122" s="902"/>
      <c r="B4122" s="902"/>
      <c r="C4122" s="904"/>
      <c r="D4122" s="1204"/>
      <c r="E4122" s="589"/>
      <c r="F4122" s="590">
        <f t="shared" si="62"/>
        <v>0</v>
      </c>
    </row>
    <row r="4123" spans="1:6" s="233" customFormat="1" ht="27.75" customHeight="1">
      <c r="A4123" s="905" t="s">
        <v>147</v>
      </c>
      <c r="B4123" s="595" t="s">
        <v>1981</v>
      </c>
      <c r="C4123" s="588" t="s">
        <v>283</v>
      </c>
      <c r="D4123" s="1202">
        <v>5240</v>
      </c>
      <c r="E4123" s="589"/>
      <c r="F4123" s="590">
        <f t="shared" si="62"/>
        <v>0</v>
      </c>
    </row>
    <row r="4124" spans="1:6" s="233" customFormat="1" ht="12.75" customHeight="1">
      <c r="A4124" s="905"/>
      <c r="B4124" s="595"/>
      <c r="C4124" s="588"/>
      <c r="D4124" s="1202"/>
      <c r="E4124" s="589"/>
      <c r="F4124" s="590">
        <f t="shared" si="62"/>
        <v>0</v>
      </c>
    </row>
    <row r="4125" spans="1:6" s="233" customFormat="1" ht="12.75" customHeight="1">
      <c r="A4125" s="905" t="s">
        <v>132</v>
      </c>
      <c r="B4125" s="595" t="s">
        <v>1982</v>
      </c>
      <c r="C4125" s="588" t="s">
        <v>283</v>
      </c>
      <c r="D4125" s="1202">
        <v>200</v>
      </c>
      <c r="E4125" s="589"/>
      <c r="F4125" s="590">
        <f t="shared" si="62"/>
        <v>0</v>
      </c>
    </row>
    <row r="4126" spans="1:6" s="280" customFormat="1" ht="12.75" customHeight="1">
      <c r="A4126" s="905"/>
      <c r="B4126" s="595"/>
      <c r="C4126" s="588"/>
      <c r="D4126" s="1202"/>
      <c r="E4126" s="589"/>
      <c r="F4126" s="590">
        <f t="shared" si="62"/>
        <v>0</v>
      </c>
    </row>
    <row r="4127" spans="1:6" s="233" customFormat="1" ht="12.75" customHeight="1">
      <c r="A4127" s="905" t="s">
        <v>46</v>
      </c>
      <c r="B4127" s="595" t="s">
        <v>1967</v>
      </c>
      <c r="C4127" s="588" t="s">
        <v>136</v>
      </c>
      <c r="D4127" s="1202">
        <v>165</v>
      </c>
      <c r="E4127" s="589"/>
      <c r="F4127" s="590">
        <f t="shared" si="62"/>
        <v>0</v>
      </c>
    </row>
    <row r="4128" spans="1:6" s="248" customFormat="1" ht="15.75" customHeight="1">
      <c r="A4128" s="874"/>
      <c r="B4128" s="595" t="s">
        <v>3567</v>
      </c>
      <c r="C4128" s="588"/>
      <c r="D4128" s="887"/>
      <c r="E4128" s="563"/>
      <c r="F4128" s="590">
        <f t="shared" si="62"/>
        <v>0</v>
      </c>
    </row>
    <row r="4129" spans="1:6" s="248" customFormat="1" ht="15.75" customHeight="1">
      <c r="A4129" s="874"/>
      <c r="B4129" s="880"/>
      <c r="C4129" s="588"/>
      <c r="D4129" s="887"/>
      <c r="E4129" s="563"/>
      <c r="F4129" s="590">
        <f t="shared" si="62"/>
        <v>0</v>
      </c>
    </row>
    <row r="4130" spans="1:6" s="233" customFormat="1" ht="12.75" customHeight="1">
      <c r="A4130" s="905"/>
      <c r="B4130" s="595"/>
      <c r="C4130" s="588"/>
      <c r="D4130" s="1202"/>
      <c r="E4130" s="589"/>
      <c r="F4130" s="590">
        <f t="shared" si="62"/>
        <v>0</v>
      </c>
    </row>
    <row r="4131" spans="1:6" s="233" customFormat="1" ht="12.75" customHeight="1">
      <c r="A4131" s="596" t="s">
        <v>47</v>
      </c>
      <c r="B4131" s="595" t="s">
        <v>1938</v>
      </c>
      <c r="C4131" s="909"/>
      <c r="D4131" s="1219"/>
      <c r="E4131" s="911"/>
      <c r="F4131" s="590">
        <f t="shared" si="62"/>
        <v>0</v>
      </c>
    </row>
    <row r="4132" spans="1:6" s="233" customFormat="1" ht="12.75" customHeight="1">
      <c r="A4132" s="596"/>
      <c r="B4132" s="595" t="s">
        <v>1939</v>
      </c>
      <c r="C4132" s="588" t="s">
        <v>283</v>
      </c>
      <c r="D4132" s="1219">
        <v>1250</v>
      </c>
      <c r="E4132" s="911"/>
      <c r="F4132" s="590">
        <f t="shared" si="62"/>
        <v>0</v>
      </c>
    </row>
    <row r="4133" spans="1:6" s="233" customFormat="1" ht="12.75" customHeight="1">
      <c r="A4133" s="905"/>
      <c r="B4133" s="595"/>
      <c r="C4133" s="588"/>
      <c r="D4133" s="1202"/>
      <c r="E4133" s="589"/>
      <c r="F4133" s="590">
        <f t="shared" si="62"/>
        <v>0</v>
      </c>
    </row>
    <row r="4134" spans="1:6" s="230" customFormat="1" ht="15" customHeight="1">
      <c r="A4134" s="905" t="s">
        <v>17</v>
      </c>
      <c r="B4134" s="595" t="s">
        <v>1983</v>
      </c>
      <c r="C4134" s="920"/>
      <c r="D4134" s="1221"/>
      <c r="E4134" s="589"/>
      <c r="F4134" s="590">
        <f t="shared" si="62"/>
        <v>0</v>
      </c>
    </row>
    <row r="4135" spans="1:6" s="230" customFormat="1">
      <c r="A4135" s="905"/>
      <c r="B4135" s="595" t="s">
        <v>1984</v>
      </c>
      <c r="C4135" s="588" t="s">
        <v>283</v>
      </c>
      <c r="D4135" s="1202">
        <v>300</v>
      </c>
      <c r="E4135" s="589"/>
      <c r="F4135" s="590">
        <f t="shared" si="62"/>
        <v>0</v>
      </c>
    </row>
    <row r="4136" spans="1:6" s="230" customFormat="1">
      <c r="A4136" s="905"/>
      <c r="B4136" s="595" t="s">
        <v>1985</v>
      </c>
      <c r="C4136" s="588" t="s">
        <v>283</v>
      </c>
      <c r="D4136" s="1202">
        <v>60</v>
      </c>
      <c r="E4136" s="589"/>
      <c r="F4136" s="590">
        <f t="shared" si="62"/>
        <v>0</v>
      </c>
    </row>
    <row r="4137" spans="1:6" s="230" customFormat="1">
      <c r="A4137" s="905"/>
      <c r="B4137" s="595"/>
      <c r="C4137" s="588"/>
      <c r="D4137" s="1202"/>
      <c r="E4137" s="256"/>
      <c r="F4137" s="590">
        <f t="shared" si="62"/>
        <v>0</v>
      </c>
    </row>
    <row r="4138" spans="1:6" s="233" customFormat="1" ht="38.25">
      <c r="A4138" s="596" t="s">
        <v>51</v>
      </c>
      <c r="B4138" s="595" t="s">
        <v>1986</v>
      </c>
      <c r="C4138" s="588"/>
      <c r="D4138" s="1207"/>
      <c r="E4138" s="276"/>
      <c r="F4138" s="590">
        <f t="shared" si="62"/>
        <v>0</v>
      </c>
    </row>
    <row r="4139" spans="1:6" s="230" customFormat="1">
      <c r="A4139" s="596"/>
      <c r="B4139" s="595" t="s">
        <v>1950</v>
      </c>
      <c r="C4139" s="588" t="s">
        <v>283</v>
      </c>
      <c r="D4139" s="1207">
        <v>130</v>
      </c>
      <c r="E4139" s="883"/>
      <c r="F4139" s="590">
        <f t="shared" si="62"/>
        <v>0</v>
      </c>
    </row>
    <row r="4140" spans="1:6" s="230" customFormat="1">
      <c r="A4140" s="596"/>
      <c r="B4140" s="595" t="s">
        <v>1951</v>
      </c>
      <c r="C4140" s="588" t="s">
        <v>283</v>
      </c>
      <c r="D4140" s="1207">
        <v>153</v>
      </c>
      <c r="E4140" s="883"/>
      <c r="F4140" s="590">
        <f t="shared" si="62"/>
        <v>0</v>
      </c>
    </row>
    <row r="4141" spans="1:6" s="230" customFormat="1">
      <c r="A4141" s="596"/>
      <c r="B4141" s="595" t="s">
        <v>1952</v>
      </c>
      <c r="C4141" s="588" t="s">
        <v>283</v>
      </c>
      <c r="D4141" s="1207">
        <v>125</v>
      </c>
      <c r="E4141" s="883"/>
      <c r="F4141" s="590">
        <f t="shared" si="62"/>
        <v>0</v>
      </c>
    </row>
    <row r="4142" spans="1:6" s="230" customFormat="1">
      <c r="A4142" s="596"/>
      <c r="B4142" s="595"/>
      <c r="C4142" s="588"/>
      <c r="D4142" s="1207"/>
      <c r="E4142" s="275"/>
      <c r="F4142" s="590">
        <f t="shared" si="62"/>
        <v>0</v>
      </c>
    </row>
    <row r="4143" spans="1:6" s="233" customFormat="1" ht="66" customHeight="1">
      <c r="A4143" s="905" t="s">
        <v>52</v>
      </c>
      <c r="B4143" s="595" t="s">
        <v>3569</v>
      </c>
      <c r="C4143" s="588" t="s">
        <v>136</v>
      </c>
      <c r="D4143" s="1202">
        <v>1</v>
      </c>
      <c r="E4143" s="589"/>
      <c r="F4143" s="590">
        <f t="shared" si="62"/>
        <v>0</v>
      </c>
    </row>
    <row r="4144" spans="1:6" s="233" customFormat="1" ht="17.25" customHeight="1">
      <c r="A4144" s="905"/>
      <c r="B4144" s="880"/>
      <c r="C4144" s="588"/>
      <c r="D4144" s="1202"/>
      <c r="E4144" s="589"/>
      <c r="F4144" s="590">
        <f t="shared" si="62"/>
        <v>0</v>
      </c>
    </row>
    <row r="4145" spans="1:6" s="230" customFormat="1">
      <c r="A4145" s="905"/>
      <c r="B4145" s="595"/>
      <c r="C4145" s="917"/>
      <c r="D4145" s="1205"/>
      <c r="E4145" s="585"/>
      <c r="F4145" s="590">
        <f t="shared" si="62"/>
        <v>0</v>
      </c>
    </row>
    <row r="4146" spans="1:6" s="233" customFormat="1" ht="29.25" customHeight="1">
      <c r="A4146" s="905" t="s">
        <v>53</v>
      </c>
      <c r="B4146" s="595" t="s">
        <v>1837</v>
      </c>
      <c r="C4146" s="588" t="s">
        <v>2</v>
      </c>
      <c r="D4146" s="1202">
        <v>1</v>
      </c>
      <c r="E4146" s="589"/>
      <c r="F4146" s="590">
        <f t="shared" si="62"/>
        <v>0</v>
      </c>
    </row>
    <row r="4147" spans="1:6" s="230" customFormat="1">
      <c r="A4147" s="905"/>
      <c r="B4147" s="595"/>
      <c r="C4147" s="917"/>
      <c r="D4147" s="1205"/>
    </row>
    <row r="4148" spans="1:6" s="230" customFormat="1">
      <c r="A4148" s="905"/>
      <c r="B4148" s="595"/>
      <c r="C4148" s="588"/>
      <c r="D4148" s="1202"/>
      <c r="E4148" s="256"/>
      <c r="F4148" s="590"/>
    </row>
    <row r="4149" spans="1:6" s="233" customFormat="1" ht="27" customHeight="1">
      <c r="A4149" s="905"/>
      <c r="B4149" s="561" t="s">
        <v>4173</v>
      </c>
      <c r="C4149" s="588"/>
      <c r="D4149" s="1202"/>
      <c r="E4149" s="273"/>
      <c r="F4149" s="590"/>
    </row>
    <row r="4150" spans="1:6" s="230" customFormat="1">
      <c r="A4150" s="905"/>
      <c r="B4150" s="595"/>
      <c r="C4150" s="588"/>
      <c r="D4150" s="1202"/>
      <c r="E4150" s="256"/>
      <c r="F4150" s="590"/>
    </row>
    <row r="4151" spans="1:6" s="230" customFormat="1">
      <c r="A4151" s="905"/>
      <c r="B4151" s="921"/>
      <c r="C4151" s="588"/>
      <c r="D4151" s="1202"/>
      <c r="E4151" s="256"/>
      <c r="F4151" s="224"/>
    </row>
    <row r="4152" spans="1:6" s="233" customFormat="1" ht="25.5">
      <c r="A4152" s="905"/>
      <c r="B4152" s="560" t="s">
        <v>1987</v>
      </c>
      <c r="C4152" s="877"/>
      <c r="D4152" s="903"/>
      <c r="E4152" s="281"/>
      <c r="F4152" s="224">
        <f>SUM(F4035:F4148)</f>
        <v>0</v>
      </c>
    </row>
    <row r="4153" spans="1:6" s="230" customFormat="1">
      <c r="A4153" s="277"/>
      <c r="B4153" s="236"/>
      <c r="C4153" s="238"/>
      <c r="D4153" s="269"/>
      <c r="E4153" s="239"/>
      <c r="F4153" s="240"/>
    </row>
    <row r="4154" spans="1:6" s="230" customFormat="1">
      <c r="A4154" s="277"/>
      <c r="B4154" s="236"/>
      <c r="C4154" s="238"/>
      <c r="D4154" s="269"/>
      <c r="E4154" s="239"/>
      <c r="F4154" s="240"/>
    </row>
    <row r="4155" spans="1:6" s="557" customFormat="1">
      <c r="A4155" s="558" t="s">
        <v>119</v>
      </c>
      <c r="B4155" s="559" t="s">
        <v>1989</v>
      </c>
      <c r="C4155" s="870"/>
      <c r="D4155" s="870"/>
      <c r="E4155" s="872"/>
      <c r="F4155" s="872"/>
    </row>
    <row r="4156" spans="1:6" s="230" customFormat="1">
      <c r="A4156" s="277"/>
      <c r="B4156" s="236"/>
      <c r="C4156" s="238"/>
      <c r="D4156" s="269"/>
      <c r="E4156" s="239"/>
      <c r="F4156" s="240"/>
    </row>
    <row r="4157" spans="1:6" s="230" customFormat="1">
      <c r="A4157" s="282"/>
      <c r="B4157" s="283"/>
      <c r="C4157" s="284"/>
      <c r="D4157" s="1222"/>
      <c r="E4157" s="285"/>
      <c r="F4157" s="85"/>
    </row>
    <row r="4158" spans="1:6" s="241" customFormat="1">
      <c r="A4158" s="596"/>
      <c r="B4158" s="561" t="s">
        <v>1990</v>
      </c>
      <c r="C4158" s="588"/>
      <c r="D4158" s="1207"/>
      <c r="E4158" s="589"/>
      <c r="F4158" s="590"/>
    </row>
    <row r="4159" spans="1:6" s="241" customFormat="1" ht="25.5">
      <c r="A4159" s="596" t="s">
        <v>198</v>
      </c>
      <c r="B4159" s="595" t="s">
        <v>1991</v>
      </c>
      <c r="C4159" s="588" t="s">
        <v>136</v>
      </c>
      <c r="D4159" s="1207">
        <v>1</v>
      </c>
      <c r="E4159" s="589"/>
      <c r="F4159" s="590">
        <f>D4159*E4159</f>
        <v>0</v>
      </c>
    </row>
    <row r="4160" spans="1:6" s="241" customFormat="1" ht="29.25" customHeight="1">
      <c r="A4160" s="596" t="s">
        <v>200</v>
      </c>
      <c r="B4160" s="595" t="s">
        <v>1992</v>
      </c>
      <c r="C4160" s="588" t="s">
        <v>136</v>
      </c>
      <c r="D4160" s="1207">
        <v>2</v>
      </c>
      <c r="E4160" s="589"/>
      <c r="F4160" s="590">
        <f t="shared" ref="F4160:F4200" si="63">D4160*E4160</f>
        <v>0</v>
      </c>
    </row>
    <row r="4161" spans="1:6" s="241" customFormat="1" ht="25.5">
      <c r="A4161" s="596" t="s">
        <v>203</v>
      </c>
      <c r="B4161" s="595" t="s">
        <v>1993</v>
      </c>
      <c r="C4161" s="588" t="s">
        <v>136</v>
      </c>
      <c r="D4161" s="1207">
        <v>1</v>
      </c>
      <c r="E4161" s="589"/>
      <c r="F4161" s="590">
        <f t="shared" si="63"/>
        <v>0</v>
      </c>
    </row>
    <row r="4162" spans="1:6" s="241" customFormat="1" ht="29.25" customHeight="1">
      <c r="A4162" s="596" t="s">
        <v>205</v>
      </c>
      <c r="B4162" s="595" t="s">
        <v>1994</v>
      </c>
      <c r="C4162" s="588" t="s">
        <v>136</v>
      </c>
      <c r="D4162" s="1207">
        <v>1</v>
      </c>
      <c r="E4162" s="589"/>
      <c r="F4162" s="590">
        <f t="shared" si="63"/>
        <v>0</v>
      </c>
    </row>
    <row r="4163" spans="1:6" s="241" customFormat="1" ht="27" customHeight="1">
      <c r="A4163" s="596" t="s">
        <v>137</v>
      </c>
      <c r="B4163" s="595" t="s">
        <v>1995</v>
      </c>
      <c r="C4163" s="588" t="s">
        <v>136</v>
      </c>
      <c r="D4163" s="1207">
        <v>1</v>
      </c>
      <c r="E4163" s="589"/>
      <c r="F4163" s="590">
        <f t="shared" si="63"/>
        <v>0</v>
      </c>
    </row>
    <row r="4164" spans="1:6" s="241" customFormat="1" ht="25.5">
      <c r="A4164" s="596" t="s">
        <v>144</v>
      </c>
      <c r="B4164" s="595" t="s">
        <v>1996</v>
      </c>
      <c r="C4164" s="588" t="s">
        <v>136</v>
      </c>
      <c r="D4164" s="1207">
        <v>2</v>
      </c>
      <c r="E4164" s="589"/>
      <c r="F4164" s="590">
        <f t="shared" si="63"/>
        <v>0</v>
      </c>
    </row>
    <row r="4165" spans="1:6" s="241" customFormat="1" ht="25.5">
      <c r="A4165" s="596" t="s">
        <v>147</v>
      </c>
      <c r="B4165" s="595" t="s">
        <v>1997</v>
      </c>
      <c r="C4165" s="588" t="s">
        <v>136</v>
      </c>
      <c r="D4165" s="1207">
        <v>1</v>
      </c>
      <c r="E4165" s="589"/>
      <c r="F4165" s="590">
        <f t="shared" si="63"/>
        <v>0</v>
      </c>
    </row>
    <row r="4166" spans="1:6" s="241" customFormat="1" ht="25.5">
      <c r="A4166" s="596" t="s">
        <v>132</v>
      </c>
      <c r="B4166" s="595" t="s">
        <v>1998</v>
      </c>
      <c r="C4166" s="588" t="s">
        <v>136</v>
      </c>
      <c r="D4166" s="1207">
        <v>1</v>
      </c>
      <c r="E4166" s="589"/>
      <c r="F4166" s="590">
        <f t="shared" si="63"/>
        <v>0</v>
      </c>
    </row>
    <row r="4167" spans="1:6" s="241" customFormat="1" ht="25.5">
      <c r="A4167" s="596" t="s">
        <v>46</v>
      </c>
      <c r="B4167" s="595" t="s">
        <v>1999</v>
      </c>
      <c r="C4167" s="588" t="s">
        <v>136</v>
      </c>
      <c r="D4167" s="1207">
        <v>10</v>
      </c>
      <c r="E4167" s="589"/>
      <c r="F4167" s="590">
        <f t="shared" si="63"/>
        <v>0</v>
      </c>
    </row>
    <row r="4168" spans="1:6" s="241" customFormat="1" ht="25.5">
      <c r="A4168" s="596" t="s">
        <v>47</v>
      </c>
      <c r="B4168" s="595" t="s">
        <v>2000</v>
      </c>
      <c r="C4168" s="588" t="s">
        <v>136</v>
      </c>
      <c r="D4168" s="1207">
        <v>10</v>
      </c>
      <c r="E4168" s="589"/>
      <c r="F4168" s="590">
        <f t="shared" si="63"/>
        <v>0</v>
      </c>
    </row>
    <row r="4169" spans="1:6" s="241" customFormat="1" ht="25.5">
      <c r="A4169" s="596" t="s">
        <v>17</v>
      </c>
      <c r="B4169" s="595" t="s">
        <v>2001</v>
      </c>
      <c r="C4169" s="588" t="s">
        <v>283</v>
      </c>
      <c r="D4169" s="1207">
        <v>100</v>
      </c>
      <c r="E4169" s="589"/>
      <c r="F4169" s="590">
        <f t="shared" si="63"/>
        <v>0</v>
      </c>
    </row>
    <row r="4170" spans="1:6" s="241" customFormat="1">
      <c r="A4170" s="596"/>
      <c r="B4170" s="595"/>
      <c r="C4170" s="588"/>
      <c r="D4170" s="1207"/>
      <c r="E4170" s="589"/>
      <c r="F4170" s="590">
        <f t="shared" si="63"/>
        <v>0</v>
      </c>
    </row>
    <row r="4171" spans="1:6" s="241" customFormat="1">
      <c r="A4171" s="596"/>
      <c r="B4171" s="561" t="s">
        <v>2002</v>
      </c>
      <c r="C4171" s="588"/>
      <c r="D4171" s="1207"/>
      <c r="E4171" s="589"/>
      <c r="F4171" s="590">
        <f t="shared" si="63"/>
        <v>0</v>
      </c>
    </row>
    <row r="4172" spans="1:6" s="241" customFormat="1" ht="25.5">
      <c r="A4172" s="596" t="s">
        <v>51</v>
      </c>
      <c r="B4172" s="595" t="s">
        <v>2003</v>
      </c>
      <c r="C4172" s="588" t="s">
        <v>136</v>
      </c>
      <c r="D4172" s="1207">
        <v>1</v>
      </c>
      <c r="E4172" s="589"/>
      <c r="F4172" s="590">
        <f t="shared" si="63"/>
        <v>0</v>
      </c>
    </row>
    <row r="4173" spans="1:6" s="241" customFormat="1" ht="25.5">
      <c r="A4173" s="596" t="s">
        <v>52</v>
      </c>
      <c r="B4173" s="595" t="s">
        <v>2004</v>
      </c>
      <c r="C4173" s="588" t="s">
        <v>136</v>
      </c>
      <c r="D4173" s="1207">
        <v>1</v>
      </c>
      <c r="E4173" s="589"/>
      <c r="F4173" s="590">
        <f t="shared" si="63"/>
        <v>0</v>
      </c>
    </row>
    <row r="4174" spans="1:6" s="241" customFormat="1" ht="25.5">
      <c r="A4174" s="596" t="s">
        <v>53</v>
      </c>
      <c r="B4174" s="595" t="s">
        <v>2005</v>
      </c>
      <c r="C4174" s="588" t="s">
        <v>136</v>
      </c>
      <c r="D4174" s="1207">
        <v>1</v>
      </c>
      <c r="E4174" s="589"/>
      <c r="F4174" s="590">
        <f t="shared" si="63"/>
        <v>0</v>
      </c>
    </row>
    <row r="4175" spans="1:6" s="241" customFormat="1" ht="25.5">
      <c r="A4175" s="596" t="s">
        <v>20</v>
      </c>
      <c r="B4175" s="595" t="s">
        <v>2006</v>
      </c>
      <c r="C4175" s="588" t="s">
        <v>136</v>
      </c>
      <c r="D4175" s="1207">
        <v>1</v>
      </c>
      <c r="E4175" s="589"/>
      <c r="F4175" s="590">
        <f t="shared" si="63"/>
        <v>0</v>
      </c>
    </row>
    <row r="4176" spans="1:6" s="241" customFormat="1" ht="25.5">
      <c r="A4176" s="596" t="s">
        <v>21</v>
      </c>
      <c r="B4176" s="595" t="s">
        <v>2007</v>
      </c>
      <c r="C4176" s="588" t="s">
        <v>136</v>
      </c>
      <c r="D4176" s="1207">
        <v>1</v>
      </c>
      <c r="E4176" s="589"/>
      <c r="F4176" s="590">
        <f t="shared" si="63"/>
        <v>0</v>
      </c>
    </row>
    <row r="4177" spans="1:6" s="241" customFormat="1" ht="25.5">
      <c r="A4177" s="596" t="s">
        <v>22</v>
      </c>
      <c r="B4177" s="595" t="s">
        <v>2008</v>
      </c>
      <c r="C4177" s="588" t="s">
        <v>136</v>
      </c>
      <c r="D4177" s="1207">
        <v>1</v>
      </c>
      <c r="E4177" s="589"/>
      <c r="F4177" s="590">
        <f t="shared" si="63"/>
        <v>0</v>
      </c>
    </row>
    <row r="4178" spans="1:6" s="241" customFormat="1" ht="25.5">
      <c r="A4178" s="596" t="s">
        <v>23</v>
      </c>
      <c r="B4178" s="595" t="s">
        <v>2009</v>
      </c>
      <c r="C4178" s="588" t="s">
        <v>136</v>
      </c>
      <c r="D4178" s="1207">
        <v>5</v>
      </c>
      <c r="E4178" s="589"/>
      <c r="F4178" s="590">
        <f t="shared" si="63"/>
        <v>0</v>
      </c>
    </row>
    <row r="4179" spans="1:6" s="241" customFormat="1" ht="25.5">
      <c r="A4179" s="596" t="s">
        <v>24</v>
      </c>
      <c r="B4179" s="595" t="s">
        <v>1999</v>
      </c>
      <c r="C4179" s="588" t="s">
        <v>136</v>
      </c>
      <c r="D4179" s="1207">
        <v>16</v>
      </c>
      <c r="E4179" s="589"/>
      <c r="F4179" s="590">
        <f t="shared" si="63"/>
        <v>0</v>
      </c>
    </row>
    <row r="4180" spans="1:6" s="241" customFormat="1">
      <c r="A4180" s="596"/>
      <c r="B4180" s="595"/>
      <c r="C4180" s="588"/>
      <c r="D4180" s="1207"/>
      <c r="E4180" s="589"/>
      <c r="F4180" s="590">
        <f t="shared" si="63"/>
        <v>0</v>
      </c>
    </row>
    <row r="4181" spans="1:6" s="241" customFormat="1">
      <c r="A4181" s="596"/>
      <c r="B4181" s="561" t="s">
        <v>2010</v>
      </c>
      <c r="C4181" s="588"/>
      <c r="D4181" s="1207"/>
      <c r="E4181" s="589"/>
      <c r="F4181" s="590">
        <f t="shared" si="63"/>
        <v>0</v>
      </c>
    </row>
    <row r="4182" spans="1:6" s="241" customFormat="1" ht="25.5">
      <c r="A4182" s="596" t="s">
        <v>25</v>
      </c>
      <c r="B4182" s="595" t="s">
        <v>2011</v>
      </c>
      <c r="C4182" s="588" t="s">
        <v>136</v>
      </c>
      <c r="D4182" s="1207">
        <v>1</v>
      </c>
      <c r="E4182" s="589"/>
      <c r="F4182" s="590">
        <f t="shared" si="63"/>
        <v>0</v>
      </c>
    </row>
    <row r="4183" spans="1:6" s="241" customFormat="1" ht="25.5">
      <c r="A4183" s="596" t="s">
        <v>26</v>
      </c>
      <c r="B4183" s="595" t="s">
        <v>2004</v>
      </c>
      <c r="C4183" s="588" t="s">
        <v>136</v>
      </c>
      <c r="D4183" s="1207">
        <v>1</v>
      </c>
      <c r="E4183" s="589"/>
      <c r="F4183" s="590">
        <f t="shared" si="63"/>
        <v>0</v>
      </c>
    </row>
    <row r="4184" spans="1:6" s="241" customFormat="1" ht="25.5">
      <c r="A4184" s="596" t="s">
        <v>28</v>
      </c>
      <c r="B4184" s="595" t="s">
        <v>2008</v>
      </c>
      <c r="C4184" s="588" t="s">
        <v>136</v>
      </c>
      <c r="D4184" s="1207">
        <v>1</v>
      </c>
      <c r="E4184" s="589"/>
      <c r="F4184" s="590">
        <f t="shared" si="63"/>
        <v>0</v>
      </c>
    </row>
    <row r="4185" spans="1:6" s="241" customFormat="1" ht="25.5">
      <c r="A4185" s="596" t="s">
        <v>29</v>
      </c>
      <c r="B4185" s="595" t="s">
        <v>2009</v>
      </c>
      <c r="C4185" s="588" t="s">
        <v>136</v>
      </c>
      <c r="D4185" s="1207">
        <v>2</v>
      </c>
      <c r="E4185" s="589"/>
      <c r="F4185" s="590">
        <f t="shared" si="63"/>
        <v>0</v>
      </c>
    </row>
    <row r="4186" spans="1:6" s="241" customFormat="1" ht="25.5">
      <c r="A4186" s="596" t="s">
        <v>55</v>
      </c>
      <c r="B4186" s="595" t="s">
        <v>1999</v>
      </c>
      <c r="C4186" s="588" t="s">
        <v>136</v>
      </c>
      <c r="D4186" s="1207">
        <v>20</v>
      </c>
      <c r="E4186" s="589"/>
      <c r="F4186" s="590">
        <f t="shared" si="63"/>
        <v>0</v>
      </c>
    </row>
    <row r="4187" spans="1:6" s="241" customFormat="1">
      <c r="A4187" s="596"/>
      <c r="B4187" s="595"/>
      <c r="C4187" s="588"/>
      <c r="D4187" s="1207"/>
      <c r="E4187" s="589"/>
      <c r="F4187" s="590">
        <f t="shared" si="63"/>
        <v>0</v>
      </c>
    </row>
    <row r="4188" spans="1:6" s="241" customFormat="1">
      <c r="A4188" s="596"/>
      <c r="B4188" s="561" t="s">
        <v>2012</v>
      </c>
      <c r="C4188" s="588"/>
      <c r="D4188" s="1207"/>
      <c r="E4188" s="589"/>
      <c r="F4188" s="590">
        <f t="shared" si="63"/>
        <v>0</v>
      </c>
    </row>
    <row r="4189" spans="1:6" s="241" customFormat="1" ht="25.5">
      <c r="A4189" s="596" t="s">
        <v>56</v>
      </c>
      <c r="B4189" s="595" t="s">
        <v>2013</v>
      </c>
      <c r="C4189" s="588" t="s">
        <v>136</v>
      </c>
      <c r="D4189" s="1207">
        <v>1</v>
      </c>
      <c r="E4189" s="589"/>
      <c r="F4189" s="590">
        <f t="shared" si="63"/>
        <v>0</v>
      </c>
    </row>
    <row r="4190" spans="1:6" s="241" customFormat="1" ht="25.5">
      <c r="A4190" s="596" t="s">
        <v>57</v>
      </c>
      <c r="B4190" s="595" t="s">
        <v>2004</v>
      </c>
      <c r="C4190" s="588" t="s">
        <v>136</v>
      </c>
      <c r="D4190" s="1207">
        <v>1</v>
      </c>
      <c r="E4190" s="589"/>
      <c r="F4190" s="590">
        <f t="shared" si="63"/>
        <v>0</v>
      </c>
    </row>
    <row r="4191" spans="1:6" s="241" customFormat="1" ht="14.25" customHeight="1">
      <c r="A4191" s="596" t="s">
        <v>30</v>
      </c>
      <c r="B4191" s="595" t="s">
        <v>2014</v>
      </c>
      <c r="C4191" s="588" t="s">
        <v>136</v>
      </c>
      <c r="D4191" s="1207">
        <v>1</v>
      </c>
      <c r="E4191" s="589"/>
      <c r="F4191" s="590">
        <f t="shared" si="63"/>
        <v>0</v>
      </c>
    </row>
    <row r="4192" spans="1:6" s="241" customFormat="1" ht="25.5">
      <c r="A4192" s="596" t="s">
        <v>31</v>
      </c>
      <c r="B4192" s="595" t="s">
        <v>2009</v>
      </c>
      <c r="C4192" s="588" t="s">
        <v>136</v>
      </c>
      <c r="D4192" s="1207">
        <v>1</v>
      </c>
      <c r="E4192" s="589"/>
      <c r="F4192" s="590">
        <f t="shared" si="63"/>
        <v>0</v>
      </c>
    </row>
    <row r="4193" spans="1:6" s="241" customFormat="1" ht="25.5">
      <c r="A4193" s="596" t="s">
        <v>32</v>
      </c>
      <c r="B4193" s="595" t="s">
        <v>1999</v>
      </c>
      <c r="C4193" s="588" t="s">
        <v>136</v>
      </c>
      <c r="D4193" s="1207">
        <v>10</v>
      </c>
      <c r="E4193" s="589"/>
      <c r="F4193" s="590">
        <f t="shared" si="63"/>
        <v>0</v>
      </c>
    </row>
    <row r="4194" spans="1:6" s="241" customFormat="1">
      <c r="A4194" s="596"/>
      <c r="B4194" s="595"/>
      <c r="C4194" s="588"/>
      <c r="D4194" s="1207"/>
      <c r="E4194" s="589"/>
      <c r="F4194" s="590">
        <f t="shared" si="63"/>
        <v>0</v>
      </c>
    </row>
    <row r="4195" spans="1:6" s="241" customFormat="1">
      <c r="A4195" s="596"/>
      <c r="B4195" s="561" t="s">
        <v>2015</v>
      </c>
      <c r="C4195" s="588"/>
      <c r="D4195" s="1207"/>
      <c r="E4195" s="589"/>
      <c r="F4195" s="590">
        <f t="shared" si="63"/>
        <v>0</v>
      </c>
    </row>
    <row r="4196" spans="1:6" s="248" customFormat="1" ht="14.25" customHeight="1">
      <c r="A4196" s="596" t="s">
        <v>33</v>
      </c>
      <c r="B4196" s="595" t="s">
        <v>2016</v>
      </c>
      <c r="C4196" s="588" t="s">
        <v>136</v>
      </c>
      <c r="D4196" s="1207">
        <v>23</v>
      </c>
      <c r="E4196" s="589"/>
      <c r="F4196" s="590">
        <f t="shared" si="63"/>
        <v>0</v>
      </c>
    </row>
    <row r="4197" spans="1:6" s="248" customFormat="1" ht="14.25" customHeight="1">
      <c r="A4197" s="596"/>
      <c r="B4197" s="595"/>
      <c r="C4197" s="588"/>
      <c r="D4197" s="1207"/>
      <c r="E4197" s="589"/>
      <c r="F4197" s="590">
        <f t="shared" si="63"/>
        <v>0</v>
      </c>
    </row>
    <row r="4198" spans="1:6" s="248" customFormat="1" ht="25.5">
      <c r="A4198" s="596" t="s">
        <v>34</v>
      </c>
      <c r="B4198" s="595" t="s">
        <v>2017</v>
      </c>
      <c r="C4198" s="588" t="s">
        <v>283</v>
      </c>
      <c r="D4198" s="1207">
        <v>1100</v>
      </c>
      <c r="E4198" s="589"/>
      <c r="F4198" s="590">
        <f t="shared" si="63"/>
        <v>0</v>
      </c>
    </row>
    <row r="4199" spans="1:6" s="230" customFormat="1">
      <c r="A4199" s="922"/>
      <c r="B4199" s="923"/>
      <c r="C4199" s="924"/>
      <c r="D4199" s="643"/>
      <c r="E4199" s="925"/>
      <c r="F4199" s="590">
        <f t="shared" si="63"/>
        <v>0</v>
      </c>
    </row>
    <row r="4200" spans="1:6" s="233" customFormat="1" ht="28.5" customHeight="1">
      <c r="A4200" s="630" t="s">
        <v>35</v>
      </c>
      <c r="B4200" s="923" t="s">
        <v>2018</v>
      </c>
      <c r="C4200" s="924" t="s">
        <v>283</v>
      </c>
      <c r="D4200" s="643">
        <f>D4198*0.25</f>
        <v>275</v>
      </c>
      <c r="E4200" s="1288"/>
      <c r="F4200" s="590">
        <f t="shared" si="63"/>
        <v>0</v>
      </c>
    </row>
    <row r="4201" spans="1:6" s="230" customFormat="1">
      <c r="A4201" s="630"/>
      <c r="B4201" s="923"/>
      <c r="C4201" s="924"/>
      <c r="D4201" s="643"/>
      <c r="E4201" s="925"/>
      <c r="F4201" s="615"/>
    </row>
    <row r="4202" spans="1:6" s="233" customFormat="1">
      <c r="A4202" s="905"/>
      <c r="B4202" s="560"/>
      <c r="C4202" s="877"/>
      <c r="D4202" s="903"/>
      <c r="E4202" s="878"/>
      <c r="F4202" s="224"/>
    </row>
    <row r="4203" spans="1:6" s="233" customFormat="1">
      <c r="A4203" s="905"/>
      <c r="B4203" s="560" t="s">
        <v>2019</v>
      </c>
      <c r="C4203" s="877"/>
      <c r="D4203" s="903"/>
      <c r="E4203" s="878"/>
      <c r="F4203" s="224">
        <f>SUM(F4159:F4201)</f>
        <v>0</v>
      </c>
    </row>
    <row r="4204" spans="1:6" s="230" customFormat="1">
      <c r="A4204" s="277"/>
      <c r="B4204" s="236"/>
      <c r="C4204" s="238"/>
      <c r="D4204" s="269"/>
      <c r="E4204" s="239"/>
    </row>
    <row r="4205" spans="1:6" s="230" customFormat="1" ht="27.75" customHeight="1">
      <c r="A4205" s="277"/>
      <c r="B4205" s="236"/>
      <c r="C4205" s="238"/>
      <c r="D4205" s="269"/>
      <c r="E4205" s="239"/>
    </row>
    <row r="4206" spans="1:6" s="230" customFormat="1">
      <c r="A4206" s="277"/>
      <c r="B4206" s="236"/>
      <c r="C4206" s="238"/>
      <c r="D4206" s="269"/>
      <c r="E4206" s="239"/>
    </row>
    <row r="4207" spans="1:6" s="230" customFormat="1">
      <c r="A4207" s="277"/>
      <c r="B4207" s="236"/>
      <c r="C4207" s="238"/>
      <c r="D4207" s="269"/>
      <c r="E4207" s="239"/>
    </row>
    <row r="4208" spans="1:6" s="230" customFormat="1">
      <c r="A4208" s="558" t="s">
        <v>1988</v>
      </c>
      <c r="B4208" s="559" t="s">
        <v>2021</v>
      </c>
      <c r="C4208" s="870"/>
      <c r="D4208" s="870"/>
      <c r="E4208" s="872"/>
      <c r="F4208" s="872"/>
    </row>
    <row r="4209" spans="1:6" s="287" customFormat="1" ht="15">
      <c r="A4209" s="886"/>
      <c r="B4209" s="286"/>
      <c r="C4209" s="610"/>
      <c r="D4209" s="959"/>
      <c r="E4209" s="584"/>
      <c r="F4209" s="811"/>
    </row>
    <row r="4210" spans="1:6" s="233" customFormat="1" ht="25.5">
      <c r="A4210" s="630" t="s">
        <v>198</v>
      </c>
      <c r="B4210" s="926" t="s">
        <v>3570</v>
      </c>
      <c r="C4210" s="1338"/>
      <c r="D4210" s="1339"/>
      <c r="E4210" s="1338"/>
      <c r="F4210" s="1338"/>
    </row>
    <row r="4211" spans="1:6" s="233" customFormat="1" ht="25.5">
      <c r="A4211" s="630"/>
      <c r="B4211" s="927" t="s">
        <v>2022</v>
      </c>
      <c r="C4211" s="1338"/>
      <c r="D4211" s="1339"/>
      <c r="E4211" s="1338"/>
      <c r="F4211" s="1338"/>
    </row>
    <row r="4212" spans="1:6" s="233" customFormat="1" ht="398.25" customHeight="1">
      <c r="A4212" s="630"/>
      <c r="B4212" s="927" t="s">
        <v>2023</v>
      </c>
      <c r="C4212" s="1338"/>
      <c r="D4212" s="1339"/>
      <c r="E4212" s="1338"/>
      <c r="F4212" s="1338"/>
    </row>
    <row r="4213" spans="1:6" s="233" customFormat="1" ht="25.5">
      <c r="A4213" s="630"/>
      <c r="B4213" s="926" t="s">
        <v>4154</v>
      </c>
      <c r="C4213" s="583" t="s">
        <v>136</v>
      </c>
      <c r="D4213" s="959">
        <v>1</v>
      </c>
      <c r="E4213" s="584"/>
      <c r="F4213" s="928">
        <f>SUM(D4213*E4213)</f>
        <v>0</v>
      </c>
    </row>
    <row r="4214" spans="1:6" s="248" customFormat="1" ht="15.75" customHeight="1">
      <c r="A4214" s="874"/>
      <c r="B4214" s="595" t="s">
        <v>3567</v>
      </c>
      <c r="C4214" s="588"/>
      <c r="D4214" s="887"/>
      <c r="E4214" s="563"/>
      <c r="F4214" s="563"/>
    </row>
    <row r="4215" spans="1:6" s="248" customFormat="1" ht="15.75" customHeight="1">
      <c r="A4215" s="874"/>
      <c r="B4215" s="880"/>
      <c r="C4215" s="588"/>
      <c r="D4215" s="887"/>
      <c r="E4215" s="563"/>
      <c r="F4215" s="563"/>
    </row>
    <row r="4216" spans="1:6" s="233" customFormat="1">
      <c r="A4216" s="630"/>
      <c r="B4216" s="926"/>
      <c r="C4216" s="583"/>
      <c r="D4216" s="959"/>
      <c r="E4216" s="584"/>
      <c r="F4216" s="928"/>
    </row>
    <row r="4217" spans="1:6" s="233" customFormat="1">
      <c r="A4217" s="630"/>
      <c r="B4217" s="926"/>
      <c r="C4217" s="583"/>
      <c r="D4217" s="959"/>
      <c r="E4217" s="584"/>
      <c r="F4217" s="928"/>
    </row>
    <row r="4218" spans="1:6" s="233" customFormat="1">
      <c r="A4218" s="630" t="s">
        <v>200</v>
      </c>
      <c r="B4218" s="926" t="s">
        <v>2024</v>
      </c>
      <c r="C4218" s="1338"/>
      <c r="D4218" s="1339"/>
      <c r="E4218" s="1339"/>
      <c r="F4218" s="1340"/>
    </row>
    <row r="4219" spans="1:6" s="248" customFormat="1" ht="28.5" customHeight="1">
      <c r="A4219" s="874"/>
      <c r="B4219" s="927" t="s">
        <v>2022</v>
      </c>
      <c r="C4219" s="1338"/>
      <c r="D4219" s="1339"/>
      <c r="E4219" s="1339"/>
      <c r="F4219" s="1340"/>
    </row>
    <row r="4220" spans="1:6" s="248" customFormat="1" ht="57.75" customHeight="1">
      <c r="A4220" s="874"/>
      <c r="B4220" s="926" t="s">
        <v>2026</v>
      </c>
      <c r="C4220" s="1338"/>
      <c r="D4220" s="1339"/>
      <c r="E4220" s="1339"/>
      <c r="F4220" s="1340"/>
    </row>
    <row r="4221" spans="1:6" s="233" customFormat="1">
      <c r="A4221" s="630"/>
      <c r="B4221" s="926" t="s">
        <v>2025</v>
      </c>
      <c r="C4221" s="583" t="s">
        <v>136</v>
      </c>
      <c r="D4221" s="959">
        <v>1</v>
      </c>
      <c r="E4221" s="584"/>
      <c r="F4221" s="928">
        <f>SUM(D4221*E4221)</f>
        <v>0</v>
      </c>
    </row>
    <row r="4222" spans="1:6" s="248" customFormat="1" ht="15.75" customHeight="1">
      <c r="A4222" s="874"/>
      <c r="B4222" s="595" t="s">
        <v>3567</v>
      </c>
      <c r="C4222" s="588"/>
      <c r="D4222" s="887"/>
      <c r="E4222" s="563"/>
      <c r="F4222" s="563"/>
    </row>
    <row r="4223" spans="1:6" s="248" customFormat="1" ht="15.75" customHeight="1">
      <c r="A4223" s="874"/>
      <c r="B4223" s="880"/>
      <c r="C4223" s="588"/>
      <c r="D4223" s="887"/>
      <c r="E4223" s="563"/>
      <c r="F4223" s="563"/>
    </row>
    <row r="4224" spans="1:6" s="287" customFormat="1" ht="15">
      <c r="A4224" s="886"/>
      <c r="B4224" s="286"/>
      <c r="C4224" s="610"/>
      <c r="D4224" s="959"/>
      <c r="E4224" s="584"/>
      <c r="F4224" s="584"/>
    </row>
    <row r="4225" spans="1:6" s="233" customFormat="1" ht="25.5">
      <c r="A4225" s="630" t="s">
        <v>203</v>
      </c>
      <c r="B4225" s="926" t="s">
        <v>2027</v>
      </c>
      <c r="C4225" s="1338"/>
      <c r="D4225" s="1339"/>
      <c r="E4225" s="1339"/>
      <c r="F4225" s="1340"/>
    </row>
    <row r="4226" spans="1:6" s="233" customFormat="1" ht="25.5">
      <c r="A4226" s="630"/>
      <c r="B4226" s="927" t="s">
        <v>2022</v>
      </c>
      <c r="C4226" s="1338"/>
      <c r="D4226" s="1339"/>
      <c r="E4226" s="1339"/>
      <c r="F4226" s="1340"/>
    </row>
    <row r="4227" spans="1:6" s="233" customFormat="1" ht="89.25">
      <c r="A4227" s="630"/>
      <c r="B4227" s="926" t="s">
        <v>2029</v>
      </c>
      <c r="C4227" s="1338"/>
      <c r="D4227" s="1339"/>
      <c r="E4227" s="1339"/>
      <c r="F4227" s="1340"/>
    </row>
    <row r="4228" spans="1:6" s="233" customFormat="1">
      <c r="A4228" s="630"/>
      <c r="B4228" s="926" t="s">
        <v>2028</v>
      </c>
      <c r="C4228" s="583" t="s">
        <v>136</v>
      </c>
      <c r="D4228" s="959">
        <v>18</v>
      </c>
      <c r="E4228" s="584"/>
      <c r="F4228" s="928">
        <f>SUM(D4228*E4228)</f>
        <v>0</v>
      </c>
    </row>
    <row r="4229" spans="1:6" s="248" customFormat="1" ht="15.75" customHeight="1">
      <c r="A4229" s="874"/>
      <c r="B4229" s="595" t="s">
        <v>3567</v>
      </c>
      <c r="C4229" s="588"/>
      <c r="D4229" s="887"/>
      <c r="E4229" s="563"/>
      <c r="F4229" s="563"/>
    </row>
    <row r="4230" spans="1:6" s="248" customFormat="1" ht="15.75" customHeight="1">
      <c r="A4230" s="874"/>
      <c r="B4230" s="880"/>
      <c r="C4230" s="588"/>
      <c r="D4230" s="887"/>
      <c r="E4230" s="563"/>
      <c r="F4230" s="563"/>
    </row>
    <row r="4231" spans="1:6" s="233" customFormat="1">
      <c r="A4231" s="630"/>
      <c r="B4231" s="926"/>
      <c r="C4231" s="583"/>
      <c r="D4231" s="959"/>
      <c r="E4231" s="584"/>
      <c r="F4231" s="928"/>
    </row>
    <row r="4232" spans="1:6" s="233" customFormat="1">
      <c r="A4232" s="630"/>
      <c r="B4232" s="926"/>
      <c r="C4232" s="583"/>
      <c r="D4232" s="959"/>
      <c r="E4232" s="584"/>
      <c r="F4232" s="928"/>
    </row>
    <row r="4233" spans="1:6" s="233" customFormat="1" ht="25.5">
      <c r="A4233" s="630" t="s">
        <v>205</v>
      </c>
      <c r="B4233" s="926" t="s">
        <v>2030</v>
      </c>
      <c r="C4233" s="583"/>
      <c r="D4233" s="959"/>
      <c r="E4233" s="584"/>
      <c r="F4233" s="928"/>
    </row>
    <row r="4234" spans="1:6" s="233" customFormat="1">
      <c r="A4234" s="630"/>
      <c r="B4234" s="926" t="s">
        <v>2031</v>
      </c>
      <c r="C4234" s="583"/>
      <c r="D4234" s="959"/>
      <c r="E4234" s="584"/>
      <c r="F4234" s="928"/>
    </row>
    <row r="4235" spans="1:6" s="233" customFormat="1">
      <c r="A4235" s="630"/>
      <c r="B4235" s="926" t="s">
        <v>2032</v>
      </c>
      <c r="C4235" s="583" t="s">
        <v>136</v>
      </c>
      <c r="D4235" s="959">
        <v>5</v>
      </c>
      <c r="E4235" s="584"/>
      <c r="F4235" s="928">
        <f>SUM(D4235*E4235)</f>
        <v>0</v>
      </c>
    </row>
    <row r="4236" spans="1:6" s="248" customFormat="1" ht="15.75" customHeight="1">
      <c r="A4236" s="874"/>
      <c r="B4236" s="595" t="s">
        <v>3567</v>
      </c>
      <c r="C4236" s="588"/>
      <c r="D4236" s="887"/>
      <c r="E4236" s="563"/>
      <c r="F4236" s="563"/>
    </row>
    <row r="4237" spans="1:6" s="248" customFormat="1" ht="15.75" customHeight="1">
      <c r="A4237" s="874"/>
      <c r="B4237" s="880"/>
      <c r="C4237" s="588"/>
      <c r="D4237" s="887"/>
      <c r="E4237" s="563"/>
      <c r="F4237" s="563"/>
    </row>
    <row r="4238" spans="1:6" s="248" customFormat="1" ht="15.75" customHeight="1">
      <c r="A4238" s="874"/>
      <c r="B4238" s="595"/>
      <c r="C4238" s="588"/>
      <c r="D4238" s="887"/>
      <c r="E4238" s="883"/>
      <c r="F4238" s="883"/>
    </row>
    <row r="4239" spans="1:6" s="233" customFormat="1">
      <c r="A4239" s="630" t="s">
        <v>137</v>
      </c>
      <c r="B4239" s="926" t="s">
        <v>2033</v>
      </c>
      <c r="C4239" s="583"/>
      <c r="D4239" s="959"/>
      <c r="E4239" s="584"/>
      <c r="F4239" s="928"/>
    </row>
    <row r="4240" spans="1:6" s="233" customFormat="1">
      <c r="A4240" s="630"/>
      <c r="B4240" s="926" t="s">
        <v>2034</v>
      </c>
      <c r="C4240" s="583" t="s">
        <v>283</v>
      </c>
      <c r="D4240" s="959">
        <v>1150</v>
      </c>
      <c r="E4240" s="584"/>
      <c r="F4240" s="928">
        <f>SUM(D4240*E4240)</f>
        <v>0</v>
      </c>
    </row>
    <row r="4241" spans="1:6" s="233" customFormat="1">
      <c r="A4241" s="630"/>
      <c r="B4241" s="926"/>
      <c r="C4241" s="583"/>
      <c r="D4241" s="959"/>
      <c r="E4241" s="584"/>
      <c r="F4241" s="928"/>
    </row>
    <row r="4242" spans="1:6" s="233" customFormat="1">
      <c r="A4242" s="630" t="s">
        <v>144</v>
      </c>
      <c r="B4242" s="926" t="s">
        <v>2035</v>
      </c>
      <c r="C4242" s="583" t="s">
        <v>283</v>
      </c>
      <c r="D4242" s="959">
        <v>300</v>
      </c>
      <c r="E4242" s="584"/>
      <c r="F4242" s="928">
        <f>SUM(D4242*E4242)</f>
        <v>0</v>
      </c>
    </row>
    <row r="4243" spans="1:6" s="230" customFormat="1">
      <c r="A4243" s="630"/>
      <c r="B4243" s="926"/>
      <c r="C4243" s="583"/>
      <c r="D4243" s="959"/>
      <c r="E4243" s="584"/>
      <c r="F4243" s="928"/>
    </row>
    <row r="4244" spans="1:6" s="233" customFormat="1" ht="25.5">
      <c r="A4244" s="630" t="s">
        <v>147</v>
      </c>
      <c r="B4244" s="927" t="s">
        <v>2036</v>
      </c>
      <c r="C4244" s="583" t="s">
        <v>48</v>
      </c>
      <c r="D4244" s="959">
        <v>1</v>
      </c>
      <c r="E4244" s="584"/>
      <c r="F4244" s="928">
        <f>SUM(D4244*E4244)</f>
        <v>0</v>
      </c>
    </row>
    <row r="4245" spans="1:6" s="233" customFormat="1">
      <c r="A4245" s="630"/>
      <c r="B4245" s="926"/>
      <c r="C4245" s="583"/>
      <c r="D4245" s="959"/>
      <c r="E4245" s="584"/>
      <c r="F4245" s="928"/>
    </row>
    <row r="4246" spans="1:6" s="233" customFormat="1" ht="38.25">
      <c r="A4246" s="630" t="s">
        <v>132</v>
      </c>
      <c r="B4246" s="927" t="s">
        <v>3571</v>
      </c>
      <c r="C4246" s="583" t="s">
        <v>48</v>
      </c>
      <c r="D4246" s="959">
        <v>1</v>
      </c>
      <c r="E4246" s="584"/>
      <c r="F4246" s="928">
        <f>SUM(D4246*E4246)</f>
        <v>0</v>
      </c>
    </row>
    <row r="4247" spans="1:6" s="230" customFormat="1">
      <c r="A4247" s="630"/>
      <c r="B4247" s="926"/>
      <c r="C4247" s="583"/>
      <c r="D4247" s="959"/>
      <c r="E4247" s="584"/>
      <c r="F4247" s="928"/>
    </row>
    <row r="4248" spans="1:6" s="233" customFormat="1">
      <c r="A4248" s="630"/>
      <c r="B4248" s="926"/>
      <c r="C4248" s="583"/>
      <c r="D4248" s="959"/>
      <c r="E4248" s="584"/>
      <c r="F4248" s="928"/>
    </row>
    <row r="4249" spans="1:6" s="230" customFormat="1">
      <c r="A4249" s="905"/>
      <c r="B4249" s="560"/>
      <c r="C4249" s="877"/>
      <c r="D4249" s="903"/>
      <c r="E4249" s="878"/>
      <c r="F4249" s="585"/>
    </row>
    <row r="4250" spans="1:6" s="233" customFormat="1" ht="25.5">
      <c r="A4250" s="905"/>
      <c r="B4250" s="560" t="s">
        <v>2037</v>
      </c>
      <c r="C4250" s="877"/>
      <c r="D4250" s="903"/>
      <c r="E4250" s="878"/>
      <c r="F4250" s="224">
        <f>SUM(F4213:F4246)</f>
        <v>0</v>
      </c>
    </row>
    <row r="4251" spans="1:6" s="230" customFormat="1">
      <c r="A4251" s="277"/>
      <c r="B4251" s="236"/>
      <c r="C4251" s="238"/>
      <c r="D4251" s="269"/>
      <c r="E4251" s="239"/>
    </row>
    <row r="4252" spans="1:6" s="230" customFormat="1">
      <c r="A4252" s="277"/>
      <c r="B4252" s="236"/>
      <c r="C4252" s="238"/>
      <c r="D4252" s="269"/>
      <c r="E4252" s="239"/>
    </row>
    <row r="4253" spans="1:6" s="557" customFormat="1">
      <c r="A4253" s="558" t="s">
        <v>2020</v>
      </c>
      <c r="B4253" s="559" t="s">
        <v>2039</v>
      </c>
      <c r="C4253" s="870"/>
      <c r="D4253" s="870"/>
      <c r="E4253" s="872"/>
      <c r="F4253" s="872"/>
    </row>
    <row r="4254" spans="1:6" s="557" customFormat="1">
      <c r="A4254" s="905"/>
      <c r="B4254" s="560"/>
      <c r="C4254" s="877"/>
      <c r="D4254" s="903"/>
      <c r="E4254" s="878"/>
      <c r="F4254" s="585"/>
    </row>
    <row r="4255" spans="1:6" s="557" customFormat="1">
      <c r="A4255" s="905"/>
      <c r="B4255" s="561"/>
      <c r="C4255" s="877"/>
      <c r="D4255" s="903"/>
      <c r="E4255" s="878"/>
      <c r="F4255" s="585"/>
    </row>
    <row r="4256" spans="1:6" s="557" customFormat="1">
      <c r="A4256" s="905"/>
      <c r="B4256" s="561" t="s">
        <v>2040</v>
      </c>
      <c r="C4256" s="877"/>
      <c r="D4256" s="903"/>
      <c r="E4256" s="878"/>
      <c r="F4256" s="585"/>
    </row>
    <row r="4257" spans="1:6" s="230" customFormat="1">
      <c r="A4257" s="291"/>
      <c r="B4257" s="502"/>
      <c r="C4257" s="501"/>
      <c r="D4257" s="1224"/>
      <c r="E4257" s="281"/>
      <c r="F4257" s="233"/>
    </row>
    <row r="4258" spans="1:6" s="241" customFormat="1" ht="129.75" customHeight="1">
      <c r="A4258" s="874" t="s">
        <v>198</v>
      </c>
      <c r="B4258" s="962" t="s">
        <v>2041</v>
      </c>
      <c r="C4258" s="892"/>
      <c r="D4258" s="639"/>
      <c r="E4258" s="893"/>
      <c r="F4258" s="894"/>
    </row>
    <row r="4259" spans="1:6" s="241" customFormat="1">
      <c r="A4259" s="889"/>
      <c r="B4259" s="962" t="s">
        <v>3751</v>
      </c>
      <c r="C4259" s="588" t="s">
        <v>136</v>
      </c>
      <c r="D4259" s="639">
        <v>1</v>
      </c>
      <c r="E4259" s="929"/>
      <c r="F4259" s="928">
        <f>SUM(D4259*E4259)</f>
        <v>0</v>
      </c>
    </row>
    <row r="4260" spans="1:6" s="241" customFormat="1" ht="15.75" customHeight="1">
      <c r="A4260" s="874"/>
      <c r="B4260" s="595" t="s">
        <v>3567</v>
      </c>
      <c r="C4260" s="588"/>
      <c r="D4260" s="887"/>
      <c r="E4260" s="883"/>
      <c r="F4260" s="883"/>
    </row>
    <row r="4261" spans="1:6" s="241" customFormat="1" ht="15.75" customHeight="1">
      <c r="A4261" s="874"/>
      <c r="B4261" s="880"/>
      <c r="C4261" s="588"/>
      <c r="D4261" s="887"/>
      <c r="E4261" s="883"/>
      <c r="F4261" s="883"/>
    </row>
    <row r="4262" spans="1:6" s="230" customFormat="1" ht="14.25">
      <c r="A4262" s="930"/>
      <c r="B4262" s="931"/>
      <c r="C4262" s="932"/>
      <c r="D4262" s="1225"/>
      <c r="E4262" s="933"/>
      <c r="F4262" s="928"/>
    </row>
    <row r="4263" spans="1:6" s="241" customFormat="1" ht="60.75" customHeight="1">
      <c r="A4263" s="874" t="s">
        <v>200</v>
      </c>
      <c r="B4263" s="962" t="s">
        <v>2042</v>
      </c>
      <c r="C4263" s="892"/>
      <c r="D4263" s="639"/>
      <c r="E4263" s="929"/>
      <c r="F4263" s="928"/>
    </row>
    <row r="4264" spans="1:6" s="241" customFormat="1" ht="15.75" customHeight="1">
      <c r="A4264" s="889"/>
      <c r="B4264" s="962" t="s">
        <v>3752</v>
      </c>
      <c r="C4264" s="588" t="s">
        <v>2043</v>
      </c>
      <c r="D4264" s="639">
        <v>3</v>
      </c>
      <c r="E4264" s="929"/>
      <c r="F4264" s="928">
        <f t="shared" ref="F4264:F4319" si="64">SUM(D4264*E4264)</f>
        <v>0</v>
      </c>
    </row>
    <row r="4265" spans="1:6" s="241" customFormat="1" ht="15.75" customHeight="1">
      <c r="A4265" s="874"/>
      <c r="B4265" s="595" t="s">
        <v>3567</v>
      </c>
      <c r="C4265" s="588"/>
      <c r="D4265" s="887"/>
      <c r="E4265" s="883"/>
      <c r="F4265" s="883"/>
    </row>
    <row r="4266" spans="1:6" s="241" customFormat="1" ht="15.75" customHeight="1">
      <c r="A4266" s="874"/>
      <c r="B4266" s="880"/>
      <c r="C4266" s="588"/>
      <c r="D4266" s="887"/>
      <c r="E4266" s="883"/>
      <c r="F4266" s="883"/>
    </row>
    <row r="4267" spans="1:6" s="241" customFormat="1" ht="15.75" customHeight="1">
      <c r="A4267" s="889"/>
      <c r="B4267" s="259"/>
      <c r="C4267" s="588"/>
      <c r="D4267" s="639"/>
      <c r="E4267" s="929"/>
      <c r="F4267" s="928"/>
    </row>
    <row r="4268" spans="1:6" s="241" customFormat="1" ht="74.25" customHeight="1">
      <c r="A4268" s="874" t="s">
        <v>203</v>
      </c>
      <c r="B4268" s="962" t="s">
        <v>2044</v>
      </c>
      <c r="C4268" s="892"/>
      <c r="D4268" s="639"/>
      <c r="E4268" s="929"/>
      <c r="F4268" s="928"/>
    </row>
    <row r="4269" spans="1:6" s="241" customFormat="1" ht="15.75" customHeight="1">
      <c r="A4269" s="889"/>
      <c r="B4269" s="962" t="s">
        <v>3753</v>
      </c>
      <c r="C4269" s="588" t="s">
        <v>136</v>
      </c>
      <c r="D4269" s="639">
        <v>1</v>
      </c>
      <c r="E4269" s="929"/>
      <c r="F4269" s="928">
        <f t="shared" si="64"/>
        <v>0</v>
      </c>
    </row>
    <row r="4270" spans="1:6" s="241" customFormat="1" ht="15.75" customHeight="1">
      <c r="A4270" s="874"/>
      <c r="B4270" s="595" t="s">
        <v>3567</v>
      </c>
      <c r="C4270" s="588"/>
      <c r="D4270" s="887"/>
      <c r="E4270" s="883"/>
      <c r="F4270" s="883"/>
    </row>
    <row r="4271" spans="1:6" s="241" customFormat="1" ht="15.75" customHeight="1">
      <c r="A4271" s="874"/>
      <c r="B4271" s="880"/>
      <c r="C4271" s="588"/>
      <c r="D4271" s="887"/>
      <c r="E4271" s="883"/>
      <c r="F4271" s="883"/>
    </row>
    <row r="4272" spans="1:6" s="557" customFormat="1" ht="14.25">
      <c r="A4272" s="934"/>
      <c r="B4272" s="935"/>
      <c r="C4272" s="936"/>
      <c r="D4272" s="1226"/>
      <c r="E4272" s="933"/>
      <c r="F4272" s="928"/>
    </row>
    <row r="4273" spans="1:6" s="241" customFormat="1" ht="69.75" customHeight="1">
      <c r="A4273" s="874" t="s">
        <v>205</v>
      </c>
      <c r="B4273" s="962" t="s">
        <v>2045</v>
      </c>
      <c r="C4273" s="892"/>
      <c r="D4273" s="639"/>
      <c r="E4273" s="929"/>
      <c r="F4273" s="928"/>
    </row>
    <row r="4274" spans="1:6" s="241" customFormat="1" ht="15.75" customHeight="1">
      <c r="A4274" s="889"/>
      <c r="B4274" s="962" t="s">
        <v>3754</v>
      </c>
      <c r="C4274" s="588" t="s">
        <v>136</v>
      </c>
      <c r="D4274" s="639">
        <v>72</v>
      </c>
      <c r="E4274" s="929"/>
      <c r="F4274" s="928">
        <f t="shared" si="64"/>
        <v>0</v>
      </c>
    </row>
    <row r="4275" spans="1:6" s="241" customFormat="1" ht="15.75" customHeight="1">
      <c r="A4275" s="874"/>
      <c r="B4275" s="595" t="s">
        <v>3567</v>
      </c>
      <c r="C4275" s="588"/>
      <c r="D4275" s="887"/>
      <c r="E4275" s="883"/>
      <c r="F4275" s="883"/>
    </row>
    <row r="4276" spans="1:6" s="241" customFormat="1" ht="15.75" customHeight="1">
      <c r="A4276" s="874"/>
      <c r="B4276" s="880"/>
      <c r="C4276" s="588"/>
      <c r="D4276" s="887"/>
      <c r="E4276" s="883"/>
      <c r="F4276" s="883"/>
    </row>
    <row r="4277" spans="1:6" s="248" customFormat="1" ht="15.75" customHeight="1">
      <c r="A4277" s="249"/>
      <c r="B4277" s="250"/>
      <c r="C4277" s="251"/>
      <c r="D4277" s="1227"/>
      <c r="E4277" s="563"/>
      <c r="F4277" s="928"/>
    </row>
    <row r="4278" spans="1:6" s="241" customFormat="1" ht="68.25" customHeight="1">
      <c r="A4278" s="874" t="s">
        <v>137</v>
      </c>
      <c r="B4278" s="962" t="s">
        <v>2046</v>
      </c>
      <c r="C4278" s="892"/>
      <c r="D4278" s="639"/>
      <c r="E4278" s="929"/>
      <c r="F4278" s="928"/>
    </row>
    <row r="4279" spans="1:6" s="241" customFormat="1" ht="15.75" customHeight="1">
      <c r="A4279" s="889"/>
      <c r="B4279" s="962" t="s">
        <v>3755</v>
      </c>
      <c r="C4279" s="588" t="s">
        <v>136</v>
      </c>
      <c r="D4279" s="639">
        <v>8</v>
      </c>
      <c r="E4279" s="929"/>
      <c r="F4279" s="928">
        <f t="shared" si="64"/>
        <v>0</v>
      </c>
    </row>
    <row r="4280" spans="1:6" s="241" customFormat="1" ht="15.75" customHeight="1">
      <c r="A4280" s="874"/>
      <c r="B4280" s="595" t="s">
        <v>3567</v>
      </c>
      <c r="C4280" s="588"/>
      <c r="D4280" s="887"/>
      <c r="E4280" s="883"/>
      <c r="F4280" s="883"/>
    </row>
    <row r="4281" spans="1:6" s="241" customFormat="1" ht="15.75" customHeight="1">
      <c r="A4281" s="874"/>
      <c r="B4281" s="880"/>
      <c r="C4281" s="588"/>
      <c r="D4281" s="887"/>
      <c r="E4281" s="883"/>
      <c r="F4281" s="883"/>
    </row>
    <row r="4282" spans="1:6" s="557" customFormat="1" ht="14.25">
      <c r="A4282" s="934"/>
      <c r="B4282" s="935"/>
      <c r="C4282" s="936"/>
      <c r="D4282" s="1226"/>
      <c r="E4282" s="933"/>
      <c r="F4282" s="928"/>
    </row>
    <row r="4283" spans="1:6" s="241" customFormat="1" ht="29.25" customHeight="1">
      <c r="A4283" s="874" t="s">
        <v>144</v>
      </c>
      <c r="B4283" s="962" t="s">
        <v>3146</v>
      </c>
      <c r="C4283" s="896" t="s">
        <v>2043</v>
      </c>
      <c r="D4283" s="639">
        <v>1</v>
      </c>
      <c r="E4283" s="929"/>
      <c r="F4283" s="928">
        <f t="shared" si="64"/>
        <v>0</v>
      </c>
    </row>
    <row r="4284" spans="1:6" s="557" customFormat="1" ht="14.25">
      <c r="A4284" s="934"/>
      <c r="B4284" s="935"/>
      <c r="C4284" s="1229"/>
      <c r="D4284" s="1226"/>
      <c r="E4284" s="933"/>
      <c r="F4284" s="928"/>
    </row>
    <row r="4285" spans="1:6" s="241" customFormat="1" ht="39" customHeight="1">
      <c r="A4285" s="874" t="s">
        <v>147</v>
      </c>
      <c r="B4285" s="962" t="s">
        <v>2047</v>
      </c>
      <c r="C4285" s="896" t="s">
        <v>283</v>
      </c>
      <c r="D4285" s="639">
        <v>1200</v>
      </c>
      <c r="E4285" s="929"/>
      <c r="F4285" s="928">
        <f t="shared" si="64"/>
        <v>0</v>
      </c>
    </row>
    <row r="4286" spans="1:6" s="557" customFormat="1" ht="14.25">
      <c r="A4286" s="934"/>
      <c r="B4286" s="935"/>
      <c r="C4286" s="1229"/>
      <c r="D4286" s="1226"/>
      <c r="E4286" s="933"/>
      <c r="F4286" s="928"/>
    </row>
    <row r="4287" spans="1:6" s="241" customFormat="1" ht="17.25" customHeight="1">
      <c r="A4287" s="874" t="s">
        <v>132</v>
      </c>
      <c r="B4287" s="962" t="s">
        <v>2048</v>
      </c>
      <c r="C4287" s="896" t="s">
        <v>283</v>
      </c>
      <c r="D4287" s="639">
        <v>20</v>
      </c>
      <c r="E4287" s="929"/>
      <c r="F4287" s="928">
        <f t="shared" si="64"/>
        <v>0</v>
      </c>
    </row>
    <row r="4288" spans="1:6" s="557" customFormat="1" ht="14.25">
      <c r="A4288" s="934"/>
      <c r="B4288" s="935"/>
      <c r="C4288" s="1229"/>
      <c r="D4288" s="1226"/>
      <c r="E4288" s="933"/>
      <c r="F4288" s="928"/>
    </row>
    <row r="4289" spans="1:6" s="241" customFormat="1" ht="28.5" customHeight="1">
      <c r="A4289" s="874" t="s">
        <v>46</v>
      </c>
      <c r="B4289" s="962" t="s">
        <v>3143</v>
      </c>
      <c r="C4289" s="896" t="s">
        <v>283</v>
      </c>
      <c r="D4289" s="639">
        <v>200</v>
      </c>
      <c r="E4289" s="929"/>
      <c r="F4289" s="928">
        <f t="shared" si="64"/>
        <v>0</v>
      </c>
    </row>
    <row r="4290" spans="1:6" s="557" customFormat="1" ht="14.25">
      <c r="A4290" s="934"/>
      <c r="B4290" s="935"/>
      <c r="C4290" s="1229"/>
      <c r="D4290" s="1226"/>
      <c r="E4290" s="933"/>
      <c r="F4290" s="928">
        <f t="shared" si="64"/>
        <v>0</v>
      </c>
    </row>
    <row r="4291" spans="1:6" s="241" customFormat="1" ht="28.5" customHeight="1">
      <c r="A4291" s="874" t="s">
        <v>47</v>
      </c>
      <c r="B4291" s="962" t="s">
        <v>3144</v>
      </c>
      <c r="C4291" s="896" t="s">
        <v>283</v>
      </c>
      <c r="D4291" s="639">
        <v>500</v>
      </c>
      <c r="E4291" s="929"/>
      <c r="F4291" s="928">
        <f t="shared" si="64"/>
        <v>0</v>
      </c>
    </row>
    <row r="4292" spans="1:6" s="557" customFormat="1" ht="14.25">
      <c r="A4292" s="934"/>
      <c r="B4292" s="935"/>
      <c r="C4292" s="1229"/>
      <c r="D4292" s="1226"/>
      <c r="E4292" s="933"/>
      <c r="F4292" s="928"/>
    </row>
    <row r="4293" spans="1:6" s="241" customFormat="1" ht="28.5" customHeight="1">
      <c r="A4293" s="874" t="s">
        <v>17</v>
      </c>
      <c r="B4293" s="962" t="s">
        <v>2049</v>
      </c>
      <c r="C4293" s="896" t="s">
        <v>283</v>
      </c>
      <c r="D4293" s="639">
        <v>150</v>
      </c>
      <c r="E4293" s="929"/>
      <c r="F4293" s="928">
        <f t="shared" si="64"/>
        <v>0</v>
      </c>
    </row>
    <row r="4294" spans="1:6" s="557" customFormat="1" ht="14.25">
      <c r="A4294" s="934"/>
      <c r="B4294" s="935"/>
      <c r="C4294" s="1229"/>
      <c r="D4294" s="1226"/>
      <c r="E4294" s="933"/>
      <c r="F4294" s="928"/>
    </row>
    <row r="4295" spans="1:6" s="241" customFormat="1" ht="17.25" customHeight="1">
      <c r="A4295" s="874" t="s">
        <v>51</v>
      </c>
      <c r="B4295" s="962" t="s">
        <v>2050</v>
      </c>
      <c r="C4295" s="896" t="s">
        <v>136</v>
      </c>
      <c r="D4295" s="639">
        <v>80</v>
      </c>
      <c r="E4295" s="929"/>
      <c r="F4295" s="928">
        <f t="shared" si="64"/>
        <v>0</v>
      </c>
    </row>
    <row r="4296" spans="1:6" s="557" customFormat="1" ht="14.25">
      <c r="A4296" s="934"/>
      <c r="B4296" s="935"/>
      <c r="C4296" s="1229"/>
      <c r="D4296" s="1226"/>
      <c r="E4296" s="933"/>
      <c r="F4296" s="928"/>
    </row>
    <row r="4297" spans="1:6" s="241" customFormat="1" ht="17.25" customHeight="1">
      <c r="A4297" s="874" t="s">
        <v>52</v>
      </c>
      <c r="B4297" s="962" t="s">
        <v>2051</v>
      </c>
      <c r="C4297" s="896" t="s">
        <v>2043</v>
      </c>
      <c r="D4297" s="639">
        <v>1</v>
      </c>
      <c r="E4297" s="929"/>
      <c r="F4297" s="928">
        <f t="shared" si="64"/>
        <v>0</v>
      </c>
    </row>
    <row r="4298" spans="1:6" s="557" customFormat="1" ht="14.25">
      <c r="A4298" s="934"/>
      <c r="B4298" s="935"/>
      <c r="C4298" s="1229"/>
      <c r="D4298" s="1226"/>
      <c r="E4298" s="933"/>
      <c r="F4298" s="928"/>
    </row>
    <row r="4299" spans="1:6" s="241" customFormat="1" ht="17.25" customHeight="1">
      <c r="A4299" s="874" t="s">
        <v>53</v>
      </c>
      <c r="B4299" s="962" t="s">
        <v>2052</v>
      </c>
      <c r="C4299" s="896" t="s">
        <v>136</v>
      </c>
      <c r="D4299" s="639">
        <v>1</v>
      </c>
      <c r="E4299" s="929"/>
      <c r="F4299" s="928">
        <f t="shared" si="64"/>
        <v>0</v>
      </c>
    </row>
    <row r="4300" spans="1:6" s="557" customFormat="1" ht="14.25">
      <c r="A4300" s="934"/>
      <c r="B4300" s="935"/>
      <c r="C4300" s="1229"/>
      <c r="D4300" s="1226"/>
      <c r="E4300" s="933"/>
      <c r="F4300" s="928"/>
    </row>
    <row r="4301" spans="1:6" s="241" customFormat="1" ht="17.25" customHeight="1">
      <c r="A4301" s="874" t="s">
        <v>20</v>
      </c>
      <c r="B4301" s="962" t="s">
        <v>2053</v>
      </c>
      <c r="C4301" s="896" t="s">
        <v>2043</v>
      </c>
      <c r="D4301" s="639">
        <v>1</v>
      </c>
      <c r="E4301" s="929"/>
      <c r="F4301" s="928">
        <f t="shared" si="64"/>
        <v>0</v>
      </c>
    </row>
    <row r="4302" spans="1:6" s="557" customFormat="1" ht="14.25">
      <c r="A4302" s="934"/>
      <c r="B4302" s="935"/>
      <c r="C4302" s="1229"/>
      <c r="D4302" s="1226"/>
      <c r="E4302" s="933"/>
      <c r="F4302" s="928"/>
    </row>
    <row r="4303" spans="1:6" s="241" customFormat="1" ht="17.25" customHeight="1">
      <c r="A4303" s="874" t="s">
        <v>21</v>
      </c>
      <c r="B4303" s="962" t="s">
        <v>2054</v>
      </c>
      <c r="C4303" s="896" t="s">
        <v>2043</v>
      </c>
      <c r="D4303" s="639">
        <v>1</v>
      </c>
      <c r="E4303" s="929"/>
      <c r="F4303" s="928">
        <f t="shared" si="64"/>
        <v>0</v>
      </c>
    </row>
    <row r="4304" spans="1:6" s="557" customFormat="1" ht="14.25">
      <c r="A4304" s="934"/>
      <c r="B4304" s="935"/>
      <c r="C4304" s="1229"/>
      <c r="D4304" s="1226"/>
      <c r="E4304" s="933"/>
      <c r="F4304" s="928"/>
    </row>
    <row r="4305" spans="1:6" s="241" customFormat="1" ht="28.5" customHeight="1">
      <c r="A4305" s="874" t="s">
        <v>22</v>
      </c>
      <c r="B4305" s="962" t="s">
        <v>2055</v>
      </c>
      <c r="C4305" s="896" t="s">
        <v>2043</v>
      </c>
      <c r="D4305" s="639">
        <v>1</v>
      </c>
      <c r="E4305" s="929"/>
      <c r="F4305" s="928">
        <f t="shared" si="64"/>
        <v>0</v>
      </c>
    </row>
    <row r="4306" spans="1:6" s="557" customFormat="1" ht="14.25">
      <c r="A4306" s="934"/>
      <c r="B4306" s="935"/>
      <c r="C4306" s="1229"/>
      <c r="D4306" s="1226"/>
      <c r="E4306" s="933"/>
      <c r="F4306" s="928"/>
    </row>
    <row r="4307" spans="1:6" s="557" customFormat="1" ht="14.25">
      <c r="A4307" s="934"/>
      <c r="B4307" s="935"/>
      <c r="C4307" s="1229"/>
      <c r="D4307" s="1226"/>
      <c r="E4307" s="933"/>
      <c r="F4307" s="928"/>
    </row>
    <row r="4308" spans="1:6" s="557" customFormat="1" ht="14.25">
      <c r="A4308" s="934"/>
      <c r="B4308" s="935"/>
      <c r="C4308" s="1229"/>
      <c r="D4308" s="1226"/>
      <c r="E4308" s="933"/>
      <c r="F4308" s="928"/>
    </row>
    <row r="4309" spans="1:6" s="557" customFormat="1" ht="14.25">
      <c r="A4309" s="934"/>
      <c r="B4309" s="561" t="s">
        <v>2056</v>
      </c>
      <c r="C4309" s="1229"/>
      <c r="D4309" s="1226"/>
      <c r="E4309" s="933"/>
      <c r="F4309" s="928"/>
    </row>
    <row r="4310" spans="1:6" s="557" customFormat="1" ht="14.25">
      <c r="A4310" s="934"/>
      <c r="B4310" s="935"/>
      <c r="C4310" s="1229"/>
      <c r="D4310" s="1226"/>
      <c r="E4310" s="933"/>
      <c r="F4310" s="928"/>
    </row>
    <row r="4311" spans="1:6" s="241" customFormat="1" ht="55.5" customHeight="1">
      <c r="A4311" s="874" t="s">
        <v>198</v>
      </c>
      <c r="B4311" s="962" t="s">
        <v>2057</v>
      </c>
      <c r="C4311" s="896"/>
      <c r="D4311" s="639"/>
      <c r="E4311" s="929"/>
      <c r="F4311" s="928">
        <f t="shared" si="64"/>
        <v>0</v>
      </c>
    </row>
    <row r="4312" spans="1:6" s="241" customFormat="1" ht="15.75" customHeight="1">
      <c r="A4312" s="889"/>
      <c r="B4312" s="962" t="s">
        <v>3756</v>
      </c>
      <c r="C4312" s="588" t="s">
        <v>136</v>
      </c>
      <c r="D4312" s="639">
        <v>4</v>
      </c>
      <c r="E4312" s="929"/>
      <c r="F4312" s="928">
        <f t="shared" si="64"/>
        <v>0</v>
      </c>
    </row>
    <row r="4313" spans="1:6" s="241" customFormat="1" ht="15.75" customHeight="1">
      <c r="A4313" s="874"/>
      <c r="B4313" s="595" t="s">
        <v>3567</v>
      </c>
      <c r="C4313" s="588"/>
      <c r="D4313" s="887"/>
      <c r="E4313" s="883"/>
      <c r="F4313" s="883"/>
    </row>
    <row r="4314" spans="1:6" s="241" customFormat="1" ht="15.75" customHeight="1">
      <c r="A4314" s="874"/>
      <c r="B4314" s="880"/>
      <c r="C4314" s="588"/>
      <c r="D4314" s="887"/>
      <c r="E4314" s="883"/>
      <c r="F4314" s="883"/>
    </row>
    <row r="4315" spans="1:6" s="557" customFormat="1" ht="14.25">
      <c r="A4315" s="934"/>
      <c r="B4315" s="935"/>
      <c r="C4315" s="1229"/>
      <c r="D4315" s="1226"/>
      <c r="E4315" s="933"/>
      <c r="F4315" s="928"/>
    </row>
    <row r="4316" spans="1:6" s="241" customFormat="1" ht="27.75" customHeight="1">
      <c r="A4316" s="874" t="s">
        <v>200</v>
      </c>
      <c r="B4316" s="962" t="s">
        <v>2058</v>
      </c>
      <c r="C4316" s="896" t="s">
        <v>136</v>
      </c>
      <c r="D4316" s="639">
        <v>4</v>
      </c>
      <c r="E4316" s="929"/>
      <c r="F4316" s="928">
        <f t="shared" si="64"/>
        <v>0</v>
      </c>
    </row>
    <row r="4317" spans="1:6" s="557" customFormat="1" ht="14.25">
      <c r="A4317" s="934"/>
      <c r="B4317" s="935"/>
      <c r="C4317" s="1229"/>
      <c r="D4317" s="1226"/>
      <c r="E4317" s="933"/>
      <c r="F4317" s="928"/>
    </row>
    <row r="4318" spans="1:6" s="241" customFormat="1" ht="28.5" customHeight="1">
      <c r="A4318" s="874" t="s">
        <v>203</v>
      </c>
      <c r="B4318" s="962" t="s">
        <v>2059</v>
      </c>
      <c r="C4318" s="896"/>
      <c r="D4318" s="639"/>
      <c r="E4318" s="929"/>
      <c r="F4318" s="928"/>
    </row>
    <row r="4319" spans="1:6" s="241" customFormat="1" ht="15.75" customHeight="1">
      <c r="A4319" s="889"/>
      <c r="B4319" s="962" t="s">
        <v>3757</v>
      </c>
      <c r="C4319" s="588" t="s">
        <v>136</v>
      </c>
      <c r="D4319" s="639">
        <v>1</v>
      </c>
      <c r="E4319" s="929"/>
      <c r="F4319" s="928">
        <f t="shared" si="64"/>
        <v>0</v>
      </c>
    </row>
    <row r="4320" spans="1:6" s="241" customFormat="1" ht="15.75" customHeight="1">
      <c r="A4320" s="874"/>
      <c r="B4320" s="595" t="s">
        <v>3567</v>
      </c>
      <c r="C4320" s="588"/>
      <c r="D4320" s="887"/>
      <c r="E4320" s="883"/>
      <c r="F4320" s="883"/>
    </row>
    <row r="4321" spans="1:6" s="241" customFormat="1" ht="15.75" customHeight="1">
      <c r="A4321" s="874"/>
      <c r="B4321" s="880"/>
      <c r="C4321" s="588"/>
      <c r="D4321" s="887"/>
      <c r="E4321" s="883"/>
      <c r="F4321" s="883"/>
    </row>
    <row r="4322" spans="1:6" s="557" customFormat="1" ht="14.25">
      <c r="A4322" s="934"/>
      <c r="B4322" s="935"/>
      <c r="C4322" s="1229"/>
      <c r="D4322" s="1226"/>
      <c r="E4322" s="933"/>
      <c r="F4322" s="928"/>
    </row>
    <row r="4323" spans="1:6" s="241" customFormat="1" ht="72" customHeight="1">
      <c r="A4323" s="874" t="s">
        <v>205</v>
      </c>
      <c r="B4323" s="962" t="s">
        <v>3147</v>
      </c>
      <c r="C4323" s="896"/>
      <c r="D4323" s="639"/>
      <c r="E4323" s="929"/>
      <c r="F4323" s="928"/>
    </row>
    <row r="4324" spans="1:6" s="241" customFormat="1" ht="15.75" customHeight="1">
      <c r="A4324" s="889"/>
      <c r="B4324" s="962" t="s">
        <v>3758</v>
      </c>
      <c r="C4324" s="588" t="s">
        <v>136</v>
      </c>
      <c r="D4324" s="639">
        <v>2</v>
      </c>
      <c r="E4324" s="929"/>
      <c r="F4324" s="928">
        <f t="shared" ref="F4324:F4352" si="65">SUM(D4324*E4324)</f>
        <v>0</v>
      </c>
    </row>
    <row r="4325" spans="1:6" s="241" customFormat="1" ht="15.75" customHeight="1">
      <c r="A4325" s="874"/>
      <c r="B4325" s="595" t="s">
        <v>3567</v>
      </c>
      <c r="C4325" s="588"/>
      <c r="D4325" s="887"/>
      <c r="E4325" s="883"/>
      <c r="F4325" s="883"/>
    </row>
    <row r="4326" spans="1:6" s="241" customFormat="1" ht="15.75" customHeight="1">
      <c r="A4326" s="874"/>
      <c r="B4326" s="880"/>
      <c r="C4326" s="588"/>
      <c r="D4326" s="887"/>
      <c r="E4326" s="883"/>
      <c r="F4326" s="883"/>
    </row>
    <row r="4327" spans="1:6" s="557" customFormat="1" ht="14.25">
      <c r="A4327" s="934"/>
      <c r="B4327" s="935"/>
      <c r="C4327" s="1229"/>
      <c r="D4327" s="1226"/>
      <c r="E4327" s="933"/>
      <c r="F4327" s="928"/>
    </row>
    <row r="4328" spans="1:6" s="241" customFormat="1" ht="66.75" customHeight="1">
      <c r="A4328" s="874" t="s">
        <v>137</v>
      </c>
      <c r="B4328" s="962" t="s">
        <v>3148</v>
      </c>
      <c r="C4328" s="896"/>
      <c r="D4328" s="639"/>
      <c r="E4328" s="929"/>
      <c r="F4328" s="928"/>
    </row>
    <row r="4329" spans="1:6" s="241" customFormat="1" ht="15.75" customHeight="1">
      <c r="A4329" s="889"/>
      <c r="B4329" s="962" t="s">
        <v>3759</v>
      </c>
      <c r="C4329" s="588" t="s">
        <v>136</v>
      </c>
      <c r="D4329" s="639">
        <v>1</v>
      </c>
      <c r="E4329" s="929"/>
      <c r="F4329" s="928">
        <f t="shared" si="65"/>
        <v>0</v>
      </c>
    </row>
    <row r="4330" spans="1:6" s="241" customFormat="1" ht="15.75" customHeight="1">
      <c r="A4330" s="874"/>
      <c r="B4330" s="595" t="s">
        <v>3567</v>
      </c>
      <c r="C4330" s="588"/>
      <c r="D4330" s="887"/>
      <c r="E4330" s="883"/>
      <c r="F4330" s="883"/>
    </row>
    <row r="4331" spans="1:6" s="241" customFormat="1" ht="15.75" customHeight="1">
      <c r="A4331" s="874"/>
      <c r="B4331" s="880"/>
      <c r="C4331" s="588"/>
      <c r="D4331" s="887"/>
      <c r="E4331" s="883"/>
      <c r="F4331" s="883"/>
    </row>
    <row r="4332" spans="1:6" s="230" customFormat="1" ht="14.25">
      <c r="A4332" s="930"/>
      <c r="B4332" s="931"/>
      <c r="C4332" s="1230"/>
      <c r="D4332" s="1225"/>
      <c r="E4332" s="933"/>
      <c r="F4332" s="928"/>
    </row>
    <row r="4333" spans="1:6" s="241" customFormat="1" ht="42" customHeight="1">
      <c r="A4333" s="874" t="s">
        <v>144</v>
      </c>
      <c r="B4333" s="962" t="s">
        <v>2060</v>
      </c>
      <c r="C4333" s="896"/>
      <c r="D4333" s="639"/>
      <c r="E4333" s="929"/>
      <c r="F4333" s="928"/>
    </row>
    <row r="4334" spans="1:6" s="241" customFormat="1" ht="15.75" customHeight="1">
      <c r="A4334" s="889"/>
      <c r="B4334" s="962" t="s">
        <v>3760</v>
      </c>
      <c r="C4334" s="588" t="s">
        <v>136</v>
      </c>
      <c r="D4334" s="639">
        <v>1</v>
      </c>
      <c r="E4334" s="929"/>
      <c r="F4334" s="928">
        <f t="shared" si="65"/>
        <v>0</v>
      </c>
    </row>
    <row r="4335" spans="1:6" s="241" customFormat="1" ht="15.75" customHeight="1">
      <c r="A4335" s="874"/>
      <c r="B4335" s="595" t="s">
        <v>3567</v>
      </c>
      <c r="C4335" s="588"/>
      <c r="D4335" s="887"/>
      <c r="E4335" s="883"/>
      <c r="F4335" s="883"/>
    </row>
    <row r="4336" spans="1:6" s="241" customFormat="1" ht="15.75" customHeight="1">
      <c r="A4336" s="874"/>
      <c r="B4336" s="880"/>
      <c r="C4336" s="588"/>
      <c r="D4336" s="887"/>
      <c r="E4336" s="883"/>
      <c r="F4336" s="883"/>
    </row>
    <row r="4337" spans="1:6" s="557" customFormat="1" ht="14.25">
      <c r="A4337" s="934"/>
      <c r="B4337" s="935"/>
      <c r="C4337" s="1229"/>
      <c r="D4337" s="1226"/>
      <c r="E4337" s="933"/>
      <c r="F4337" s="928"/>
    </row>
    <row r="4338" spans="1:6" s="241" customFormat="1" ht="42.75" customHeight="1">
      <c r="A4338" s="874" t="s">
        <v>147</v>
      </c>
      <c r="B4338" s="962" t="s">
        <v>2061</v>
      </c>
      <c r="C4338" s="896" t="s">
        <v>2043</v>
      </c>
      <c r="D4338" s="639">
        <v>1</v>
      </c>
      <c r="E4338" s="929"/>
      <c r="F4338" s="928">
        <f t="shared" si="65"/>
        <v>0</v>
      </c>
    </row>
    <row r="4339" spans="1:6" s="557" customFormat="1" ht="14.25">
      <c r="A4339" s="934"/>
      <c r="B4339" s="935"/>
      <c r="C4339" s="1229"/>
      <c r="D4339" s="1226"/>
      <c r="E4339" s="933"/>
      <c r="F4339" s="928"/>
    </row>
    <row r="4340" spans="1:6" s="241" customFormat="1" ht="40.5" customHeight="1">
      <c r="A4340" s="874" t="s">
        <v>132</v>
      </c>
      <c r="B4340" s="962" t="s">
        <v>3149</v>
      </c>
      <c r="C4340" s="896" t="s">
        <v>2043</v>
      </c>
      <c r="D4340" s="639">
        <v>1</v>
      </c>
      <c r="E4340" s="929"/>
      <c r="F4340" s="928">
        <f t="shared" si="65"/>
        <v>0</v>
      </c>
    </row>
    <row r="4341" spans="1:6" s="557" customFormat="1" ht="14.25">
      <c r="A4341" s="934"/>
      <c r="B4341" s="935"/>
      <c r="C4341" s="1229"/>
      <c r="D4341" s="1226"/>
      <c r="E4341" s="933"/>
      <c r="F4341" s="928"/>
    </row>
    <row r="4342" spans="1:6" s="241" customFormat="1" ht="53.25" customHeight="1">
      <c r="A4342" s="874" t="s">
        <v>46</v>
      </c>
      <c r="B4342" s="962" t="s">
        <v>2062</v>
      </c>
      <c r="C4342" s="896" t="s">
        <v>283</v>
      </c>
      <c r="D4342" s="639">
        <v>140</v>
      </c>
      <c r="E4342" s="929"/>
      <c r="F4342" s="928">
        <f t="shared" si="65"/>
        <v>0</v>
      </c>
    </row>
    <row r="4343" spans="1:6" s="557" customFormat="1" ht="14.25">
      <c r="A4343" s="934"/>
      <c r="B4343" s="935"/>
      <c r="C4343" s="1229"/>
      <c r="D4343" s="1226"/>
      <c r="E4343" s="933"/>
      <c r="F4343" s="928"/>
    </row>
    <row r="4344" spans="1:6" s="241" customFormat="1" ht="29.25" customHeight="1">
      <c r="A4344" s="874" t="s">
        <v>47</v>
      </c>
      <c r="B4344" s="962" t="s">
        <v>3145</v>
      </c>
      <c r="C4344" s="896" t="s">
        <v>283</v>
      </c>
      <c r="D4344" s="639">
        <v>70</v>
      </c>
      <c r="E4344" s="929"/>
      <c r="F4344" s="928">
        <f t="shared" si="65"/>
        <v>0</v>
      </c>
    </row>
    <row r="4345" spans="1:6" s="557" customFormat="1" ht="14.25">
      <c r="A4345" s="934"/>
      <c r="B4345" s="935"/>
      <c r="C4345" s="1229"/>
      <c r="D4345" s="1226"/>
      <c r="E4345" s="933"/>
      <c r="F4345" s="928"/>
    </row>
    <row r="4346" spans="1:6" s="241" customFormat="1" ht="17.25" customHeight="1">
      <c r="A4346" s="874" t="s">
        <v>17</v>
      </c>
      <c r="B4346" s="962" t="s">
        <v>2050</v>
      </c>
      <c r="C4346" s="896" t="s">
        <v>2043</v>
      </c>
      <c r="D4346" s="639">
        <v>4</v>
      </c>
      <c r="E4346" s="929"/>
      <c r="F4346" s="928">
        <f t="shared" si="65"/>
        <v>0</v>
      </c>
    </row>
    <row r="4347" spans="1:6" s="557" customFormat="1" ht="14.25">
      <c r="A4347" s="934"/>
      <c r="B4347" s="935"/>
      <c r="C4347" s="1229"/>
      <c r="D4347" s="1226"/>
      <c r="E4347" s="933"/>
      <c r="F4347" s="928">
        <f t="shared" si="65"/>
        <v>0</v>
      </c>
    </row>
    <row r="4348" spans="1:6" s="241" customFormat="1" ht="15" customHeight="1">
      <c r="A4348" s="874" t="s">
        <v>173</v>
      </c>
      <c r="B4348" s="962" t="s">
        <v>2053</v>
      </c>
      <c r="C4348" s="896" t="s">
        <v>2043</v>
      </c>
      <c r="D4348" s="639">
        <v>1</v>
      </c>
      <c r="E4348" s="929"/>
      <c r="F4348" s="928">
        <f t="shared" si="65"/>
        <v>0</v>
      </c>
    </row>
    <row r="4349" spans="1:6" s="557" customFormat="1" ht="14.25">
      <c r="A4349" s="934"/>
      <c r="B4349" s="935"/>
      <c r="C4349" s="1229"/>
      <c r="D4349" s="1226"/>
      <c r="E4349" s="933"/>
      <c r="F4349" s="928"/>
    </row>
    <row r="4350" spans="1:6" s="241" customFormat="1" ht="16.5" customHeight="1">
      <c r="A4350" s="874" t="s">
        <v>52</v>
      </c>
      <c r="B4350" s="962" t="s">
        <v>2054</v>
      </c>
      <c r="C4350" s="896" t="s">
        <v>2043</v>
      </c>
      <c r="D4350" s="639">
        <v>1</v>
      </c>
      <c r="E4350" s="929"/>
      <c r="F4350" s="928">
        <f>SUM(D4350*E4350)</f>
        <v>0</v>
      </c>
    </row>
    <row r="4351" spans="1:6" s="557" customFormat="1" ht="14.25">
      <c r="A4351" s="934"/>
      <c r="B4351" s="935"/>
      <c r="C4351" s="1229"/>
      <c r="D4351" s="1226"/>
      <c r="E4351" s="933"/>
      <c r="F4351" s="928"/>
    </row>
    <row r="4352" spans="1:6" s="241" customFormat="1" ht="27.75" customHeight="1">
      <c r="A4352" s="874" t="s">
        <v>53</v>
      </c>
      <c r="B4352" s="962" t="s">
        <v>2055</v>
      </c>
      <c r="C4352" s="896" t="s">
        <v>2043</v>
      </c>
      <c r="D4352" s="639">
        <v>1</v>
      </c>
      <c r="E4352" s="929"/>
      <c r="F4352" s="928">
        <f t="shared" si="65"/>
        <v>0</v>
      </c>
    </row>
    <row r="4353" spans="1:6" s="557" customFormat="1" ht="14.25">
      <c r="A4353" s="934"/>
      <c r="B4353" s="935"/>
      <c r="C4353" s="1229"/>
      <c r="D4353" s="1228"/>
      <c r="E4353" s="937"/>
      <c r="F4353" s="937"/>
    </row>
    <row r="4354" spans="1:6" s="557" customFormat="1" ht="14.25">
      <c r="A4354" s="934"/>
      <c r="B4354" s="935"/>
      <c r="C4354" s="1229"/>
      <c r="D4354" s="1228"/>
      <c r="E4354" s="937"/>
      <c r="F4354" s="937"/>
    </row>
    <row r="4355" spans="1:6" s="557" customFormat="1">
      <c r="A4355" s="905"/>
      <c r="B4355" s="560"/>
      <c r="C4355" s="877"/>
      <c r="D4355" s="903"/>
      <c r="E4355" s="878"/>
      <c r="F4355" s="585"/>
    </row>
    <row r="4356" spans="1:6" s="557" customFormat="1">
      <c r="A4356" s="905"/>
      <c r="B4356" s="560" t="s">
        <v>2063</v>
      </c>
      <c r="C4356" s="877"/>
      <c r="D4356" s="903"/>
      <c r="E4356" s="878"/>
      <c r="F4356" s="562">
        <f>SUM(F4258:F4355)</f>
        <v>0</v>
      </c>
    </row>
    <row r="4357" spans="1:6" s="557" customFormat="1">
      <c r="A4357" s="905"/>
      <c r="B4357" s="560"/>
      <c r="C4357" s="877"/>
      <c r="D4357" s="903"/>
      <c r="E4357" s="878"/>
      <c r="F4357" s="585"/>
    </row>
    <row r="4358" spans="1:6" s="230" customFormat="1">
      <c r="A4358" s="277"/>
      <c r="B4358" s="236"/>
      <c r="C4358" s="238"/>
      <c r="D4358" s="269"/>
      <c r="E4358" s="239"/>
    </row>
    <row r="4359" spans="1:6" s="557" customFormat="1" ht="16.5" customHeight="1">
      <c r="A4359" s="558" t="s">
        <v>2038</v>
      </c>
      <c r="B4359" s="559" t="s">
        <v>2065</v>
      </c>
      <c r="C4359" s="870"/>
      <c r="D4359" s="870"/>
      <c r="E4359" s="872"/>
      <c r="F4359" s="872"/>
    </row>
    <row r="4360" spans="1:6" s="230" customFormat="1">
      <c r="A4360" s="905"/>
      <c r="B4360" s="560"/>
      <c r="C4360" s="877"/>
      <c r="D4360" s="903"/>
      <c r="E4360" s="878"/>
      <c r="F4360" s="585"/>
    </row>
    <row r="4361" spans="1:6" s="230" customFormat="1">
      <c r="A4361" s="905"/>
      <c r="B4361" s="560"/>
      <c r="C4361" s="877"/>
      <c r="D4361" s="903"/>
      <c r="E4361" s="878"/>
      <c r="F4361" s="585"/>
    </row>
    <row r="4362" spans="1:6" s="241" customFormat="1" ht="25.5" customHeight="1">
      <c r="A4362" s="905" t="s">
        <v>2066</v>
      </c>
      <c r="B4362" s="272" t="s">
        <v>2067</v>
      </c>
      <c r="C4362" s="877"/>
      <c r="D4362" s="903"/>
      <c r="E4362" s="878"/>
      <c r="F4362" s="888"/>
    </row>
    <row r="4363" spans="1:6" s="255" customFormat="1" ht="10.5" customHeight="1">
      <c r="A4363" s="277"/>
      <c r="B4363" s="236"/>
      <c r="C4363" s="238"/>
      <c r="D4363" s="269"/>
      <c r="E4363" s="239"/>
    </row>
    <row r="4364" spans="1:6" s="255" customFormat="1" ht="16.5" customHeight="1">
      <c r="A4364" s="1341" t="s">
        <v>2068</v>
      </c>
      <c r="B4364" s="1341"/>
      <c r="C4364" s="877"/>
      <c r="D4364" s="903"/>
      <c r="E4364" s="878"/>
      <c r="F4364" s="888"/>
    </row>
    <row r="4365" spans="1:6" s="255" customFormat="1" ht="97.5" customHeight="1">
      <c r="A4365" s="874" t="s">
        <v>198</v>
      </c>
      <c r="B4365" s="938" t="s">
        <v>2069</v>
      </c>
      <c r="C4365" s="642" t="s">
        <v>136</v>
      </c>
      <c r="D4365" s="643">
        <v>1</v>
      </c>
      <c r="E4365" s="893"/>
      <c r="F4365" s="894">
        <f>D4365*E4365</f>
        <v>0</v>
      </c>
    </row>
    <row r="4366" spans="1:6" s="248" customFormat="1" ht="15.75" customHeight="1">
      <c r="A4366" s="874"/>
      <c r="B4366" s="595" t="s">
        <v>1759</v>
      </c>
      <c r="C4366" s="588"/>
      <c r="D4366" s="887"/>
      <c r="E4366" s="563"/>
      <c r="F4366" s="563"/>
    </row>
    <row r="4367" spans="1:6" s="248" customFormat="1" ht="15.75" customHeight="1">
      <c r="A4367" s="874"/>
      <c r="B4367" s="880"/>
      <c r="C4367" s="588"/>
      <c r="D4367" s="887"/>
      <c r="E4367" s="563"/>
      <c r="F4367" s="563"/>
    </row>
    <row r="4368" spans="1:6" s="255" customFormat="1" ht="15" customHeight="1">
      <c r="A4368" s="874"/>
      <c r="B4368" s="938"/>
      <c r="C4368" s="642"/>
      <c r="D4368" s="643"/>
      <c r="E4368" s="893"/>
      <c r="F4368" s="230"/>
    </row>
    <row r="4369" spans="1:6" s="255" customFormat="1" ht="41.25" customHeight="1">
      <c r="A4369" s="874" t="s">
        <v>200</v>
      </c>
      <c r="B4369" s="938" t="s">
        <v>3572</v>
      </c>
      <c r="C4369" s="642" t="s">
        <v>136</v>
      </c>
      <c r="D4369" s="643">
        <v>1</v>
      </c>
      <c r="E4369" s="893"/>
      <c r="F4369" s="894">
        <f>D4369*E4369</f>
        <v>0</v>
      </c>
    </row>
    <row r="4370" spans="1:6" s="255" customFormat="1">
      <c r="A4370" s="277"/>
      <c r="B4370" s="236"/>
      <c r="C4370" s="238"/>
      <c r="D4370" s="269"/>
      <c r="E4370" s="239"/>
      <c r="F4370" s="230"/>
    </row>
    <row r="4371" spans="1:6" s="255" customFormat="1">
      <c r="A4371" s="277"/>
      <c r="B4371" s="236"/>
      <c r="C4371" s="238"/>
      <c r="D4371" s="269"/>
      <c r="E4371" s="239"/>
      <c r="F4371" s="230"/>
    </row>
    <row r="4372" spans="1:6" s="255" customFormat="1" ht="38.25">
      <c r="A4372" s="874" t="s">
        <v>203</v>
      </c>
      <c r="B4372" s="938" t="s">
        <v>2070</v>
      </c>
      <c r="C4372" s="642" t="s">
        <v>136</v>
      </c>
      <c r="D4372" s="643">
        <v>1</v>
      </c>
      <c r="E4372" s="893"/>
      <c r="F4372" s="894">
        <f>D4372*E4372</f>
        <v>0</v>
      </c>
    </row>
    <row r="4373" spans="1:6" s="255" customFormat="1">
      <c r="A4373" s="277"/>
      <c r="B4373" s="236"/>
      <c r="C4373" s="238"/>
      <c r="D4373" s="269"/>
      <c r="E4373" s="239"/>
    </row>
    <row r="4374" spans="1:6" s="255" customFormat="1" ht="10.5" customHeight="1">
      <c r="A4374" s="277"/>
      <c r="B4374" s="236"/>
      <c r="C4374" s="238"/>
      <c r="D4374" s="269"/>
      <c r="E4374" s="239"/>
    </row>
    <row r="4375" spans="1:6" s="255" customFormat="1" ht="16.5" customHeight="1">
      <c r="A4375" s="1341" t="s">
        <v>2071</v>
      </c>
      <c r="B4375" s="1341"/>
      <c r="C4375" s="877"/>
      <c r="D4375" s="903"/>
      <c r="E4375" s="878"/>
      <c r="F4375" s="939"/>
    </row>
    <row r="4376" spans="1:6" s="255" customFormat="1" ht="221.25" customHeight="1">
      <c r="A4376" s="874" t="s">
        <v>205</v>
      </c>
      <c r="B4376" s="938" t="s">
        <v>2072</v>
      </c>
      <c r="C4376" s="642" t="s">
        <v>136</v>
      </c>
      <c r="D4376" s="643">
        <v>1</v>
      </c>
      <c r="E4376" s="893"/>
      <c r="F4376" s="894">
        <f>D4376*E4376</f>
        <v>0</v>
      </c>
    </row>
    <row r="4377" spans="1:6" s="248" customFormat="1" ht="15.75" customHeight="1">
      <c r="A4377" s="874"/>
      <c r="B4377" s="595" t="s">
        <v>1759</v>
      </c>
      <c r="C4377" s="588"/>
      <c r="D4377" s="887"/>
      <c r="E4377" s="563"/>
      <c r="F4377" s="563"/>
    </row>
    <row r="4378" spans="1:6" s="248" customFormat="1" ht="15.75" customHeight="1">
      <c r="A4378" s="874"/>
      <c r="B4378" s="880"/>
      <c r="C4378" s="588"/>
      <c r="D4378" s="887"/>
      <c r="E4378" s="563"/>
      <c r="F4378" s="563"/>
    </row>
    <row r="4379" spans="1:6" s="248" customFormat="1" ht="15.75" customHeight="1">
      <c r="A4379" s="874"/>
      <c r="B4379" s="595"/>
      <c r="C4379" s="588"/>
      <c r="D4379" s="887"/>
      <c r="E4379" s="563"/>
      <c r="F4379" s="563"/>
    </row>
    <row r="4380" spans="1:6" s="255" customFormat="1" ht="28.5" customHeight="1">
      <c r="A4380" s="874" t="s">
        <v>137</v>
      </c>
      <c r="B4380" s="938" t="s">
        <v>2073</v>
      </c>
      <c r="C4380" s="642" t="s">
        <v>136</v>
      </c>
      <c r="D4380" s="643">
        <v>1</v>
      </c>
      <c r="E4380" s="893"/>
      <c r="F4380" s="894">
        <f>D4380*E4380</f>
        <v>0</v>
      </c>
    </row>
    <row r="4381" spans="1:6" s="248" customFormat="1" ht="15.75" customHeight="1">
      <c r="A4381" s="874"/>
      <c r="B4381" s="595" t="s">
        <v>1759</v>
      </c>
      <c r="C4381" s="588"/>
      <c r="D4381" s="887"/>
      <c r="E4381" s="563"/>
      <c r="F4381" s="563"/>
    </row>
    <row r="4382" spans="1:6" s="248" customFormat="1" ht="15.75" customHeight="1">
      <c r="A4382" s="874"/>
      <c r="B4382" s="880"/>
      <c r="C4382" s="588"/>
      <c r="D4382" s="887"/>
      <c r="E4382" s="563"/>
      <c r="F4382" s="563"/>
    </row>
    <row r="4383" spans="1:6" s="248" customFormat="1" ht="15.75" customHeight="1">
      <c r="A4383" s="874"/>
      <c r="B4383" s="595"/>
      <c r="C4383" s="588"/>
      <c r="D4383" s="887"/>
      <c r="E4383" s="563"/>
      <c r="F4383" s="563"/>
    </row>
    <row r="4384" spans="1:6" s="248" customFormat="1" ht="15.75" customHeight="1">
      <c r="A4384" s="874"/>
      <c r="B4384" s="595"/>
      <c r="C4384" s="588"/>
      <c r="D4384" s="887"/>
      <c r="E4384" s="563"/>
      <c r="F4384" s="563"/>
    </row>
    <row r="4385" spans="1:6" s="255" customFormat="1" ht="29.25" customHeight="1">
      <c r="A4385" s="874" t="s">
        <v>144</v>
      </c>
      <c r="B4385" s="938" t="s">
        <v>2074</v>
      </c>
      <c r="C4385" s="642" t="s">
        <v>136</v>
      </c>
      <c r="D4385" s="643">
        <v>1</v>
      </c>
      <c r="E4385" s="893"/>
      <c r="F4385" s="894">
        <f>D4385*E4385</f>
        <v>0</v>
      </c>
    </row>
    <row r="4386" spans="1:6" s="248" customFormat="1" ht="15.75" customHeight="1">
      <c r="A4386" s="874"/>
      <c r="B4386" s="595" t="s">
        <v>1759</v>
      </c>
      <c r="C4386" s="588"/>
      <c r="D4386" s="887"/>
      <c r="E4386" s="563"/>
      <c r="F4386" s="563"/>
    </row>
    <row r="4387" spans="1:6" s="248" customFormat="1" ht="15.75" customHeight="1">
      <c r="A4387" s="874"/>
      <c r="B4387" s="880"/>
      <c r="C4387" s="588"/>
      <c r="D4387" s="887"/>
      <c r="E4387" s="563"/>
      <c r="F4387" s="563"/>
    </row>
    <row r="4388" spans="1:6" s="248" customFormat="1" ht="15.75" customHeight="1">
      <c r="A4388" s="874"/>
      <c r="B4388" s="595"/>
      <c r="C4388" s="588"/>
      <c r="D4388" s="887"/>
      <c r="E4388" s="563"/>
      <c r="F4388" s="563"/>
    </row>
    <row r="4389" spans="1:6" s="255" customFormat="1" ht="16.5" customHeight="1">
      <c r="A4389" s="874" t="s">
        <v>147</v>
      </c>
      <c r="B4389" s="938" t="s">
        <v>2075</v>
      </c>
      <c r="C4389" s="642" t="s">
        <v>136</v>
      </c>
      <c r="D4389" s="643">
        <v>1</v>
      </c>
      <c r="E4389" s="893"/>
      <c r="F4389" s="894">
        <f>D4389*E4389</f>
        <v>0</v>
      </c>
    </row>
    <row r="4390" spans="1:6" s="248" customFormat="1" ht="15.75" customHeight="1">
      <c r="A4390" s="874"/>
      <c r="B4390" s="595" t="s">
        <v>1759</v>
      </c>
      <c r="C4390" s="588"/>
      <c r="D4390" s="887"/>
      <c r="E4390" s="563"/>
      <c r="F4390" s="563"/>
    </row>
    <row r="4391" spans="1:6" s="248" customFormat="1" ht="15.75" customHeight="1">
      <c r="A4391" s="874"/>
      <c r="B4391" s="880"/>
      <c r="C4391" s="588"/>
      <c r="D4391" s="887"/>
      <c r="E4391" s="563"/>
      <c r="F4391" s="563"/>
    </row>
    <row r="4392" spans="1:6" s="255" customFormat="1" ht="16.5" customHeight="1">
      <c r="A4392" s="874"/>
      <c r="B4392" s="938"/>
      <c r="C4392" s="645"/>
      <c r="D4392" s="643"/>
      <c r="E4392" s="901"/>
      <c r="F4392" s="939"/>
    </row>
    <row r="4393" spans="1:6" s="255" customFormat="1" ht="16.5" customHeight="1">
      <c r="A4393" s="874"/>
      <c r="B4393" s="938"/>
      <c r="C4393" s="645"/>
      <c r="D4393" s="643"/>
      <c r="E4393" s="901"/>
      <c r="F4393" s="939"/>
    </row>
    <row r="4394" spans="1:6" s="241" customFormat="1" ht="28.5" customHeight="1">
      <c r="A4394" s="905" t="s">
        <v>2076</v>
      </c>
      <c r="B4394" s="272" t="s">
        <v>2077</v>
      </c>
      <c r="C4394" s="877"/>
      <c r="D4394" s="903"/>
      <c r="E4394" s="878"/>
      <c r="F4394" s="888"/>
    </row>
    <row r="4395" spans="1:6" s="255" customFormat="1" ht="10.5" customHeight="1">
      <c r="A4395" s="277"/>
      <c r="B4395" s="236"/>
      <c r="C4395" s="238"/>
      <c r="D4395" s="269"/>
      <c r="E4395" s="239"/>
    </row>
    <row r="4396" spans="1:6" s="255" customFormat="1" ht="16.5" customHeight="1">
      <c r="A4396" s="1341" t="s">
        <v>2068</v>
      </c>
      <c r="B4396" s="1341"/>
      <c r="C4396" s="877"/>
      <c r="D4396" s="903"/>
      <c r="E4396" s="878"/>
      <c r="F4396" s="888"/>
    </row>
    <row r="4397" spans="1:6" s="255" customFormat="1" ht="93.75" customHeight="1">
      <c r="A4397" s="874" t="s">
        <v>132</v>
      </c>
      <c r="B4397" s="938" t="s">
        <v>2069</v>
      </c>
      <c r="C4397" s="642" t="s">
        <v>136</v>
      </c>
      <c r="D4397" s="643">
        <v>12</v>
      </c>
      <c r="E4397" s="893"/>
      <c r="F4397" s="894">
        <f>D4397*E4397</f>
        <v>0</v>
      </c>
    </row>
    <row r="4398" spans="1:6" s="248" customFormat="1" ht="15.75" customHeight="1">
      <c r="A4398" s="874"/>
      <c r="B4398" s="595" t="s">
        <v>1759</v>
      </c>
      <c r="C4398" s="588"/>
      <c r="D4398" s="887"/>
      <c r="E4398" s="563"/>
      <c r="F4398" s="563"/>
    </row>
    <row r="4399" spans="1:6" s="248" customFormat="1" ht="15.75" customHeight="1">
      <c r="A4399" s="874"/>
      <c r="B4399" s="880"/>
      <c r="C4399" s="588"/>
      <c r="D4399" s="887"/>
      <c r="E4399" s="563"/>
      <c r="F4399" s="563"/>
    </row>
    <row r="4400" spans="1:6" s="248" customFormat="1" ht="15.75" customHeight="1">
      <c r="A4400" s="874"/>
      <c r="B4400" s="595"/>
      <c r="C4400" s="588"/>
      <c r="D4400" s="887"/>
      <c r="E4400" s="563"/>
      <c r="F4400" s="563"/>
    </row>
    <row r="4401" spans="1:6" s="255" customFormat="1" ht="42" customHeight="1">
      <c r="A4401" s="874" t="s">
        <v>46</v>
      </c>
      <c r="B4401" s="938" t="s">
        <v>3573</v>
      </c>
      <c r="C4401" s="642" t="s">
        <v>136</v>
      </c>
      <c r="D4401" s="643">
        <v>12</v>
      </c>
      <c r="E4401" s="893"/>
      <c r="F4401" s="894">
        <f>D4401*E4401</f>
        <v>0</v>
      </c>
    </row>
    <row r="4402" spans="1:6" s="248" customFormat="1" ht="15.75" customHeight="1">
      <c r="A4402" s="874"/>
      <c r="B4402" s="595"/>
      <c r="C4402" s="588"/>
      <c r="D4402" s="887"/>
      <c r="E4402" s="563"/>
      <c r="F4402" s="563"/>
    </row>
    <row r="4403" spans="1:6" s="255" customFormat="1" ht="28.5" customHeight="1">
      <c r="A4403" s="874" t="s">
        <v>47</v>
      </c>
      <c r="B4403" s="938" t="s">
        <v>2070</v>
      </c>
      <c r="C4403" s="642" t="s">
        <v>136</v>
      </c>
      <c r="D4403" s="643">
        <v>12</v>
      </c>
      <c r="E4403" s="893"/>
      <c r="F4403" s="894">
        <f>D4403*E4403</f>
        <v>0</v>
      </c>
    </row>
    <row r="4404" spans="1:6" s="248" customFormat="1" ht="15.75" customHeight="1">
      <c r="A4404" s="874"/>
      <c r="B4404" s="595"/>
      <c r="C4404" s="588"/>
      <c r="D4404" s="887"/>
      <c r="E4404" s="563"/>
      <c r="F4404" s="563"/>
    </row>
    <row r="4405" spans="1:6" s="255" customFormat="1" ht="16.5" customHeight="1">
      <c r="A4405" s="874"/>
      <c r="B4405" s="938"/>
      <c r="C4405" s="645"/>
      <c r="D4405" s="643"/>
      <c r="E4405" s="901"/>
      <c r="F4405" s="939"/>
    </row>
    <row r="4406" spans="1:6" s="255" customFormat="1" ht="16.5" customHeight="1">
      <c r="A4406" s="1341" t="s">
        <v>2068</v>
      </c>
      <c r="B4406" s="1341"/>
      <c r="C4406" s="877"/>
      <c r="D4406" s="903"/>
      <c r="E4406" s="878"/>
      <c r="F4406" s="939"/>
    </row>
    <row r="4407" spans="1:6" s="255" customFormat="1" ht="56.25" customHeight="1">
      <c r="A4407" s="874" t="s">
        <v>17</v>
      </c>
      <c r="B4407" s="938" t="s">
        <v>2078</v>
      </c>
      <c r="C4407" s="642" t="s">
        <v>136</v>
      </c>
      <c r="D4407" s="643">
        <v>1</v>
      </c>
      <c r="E4407" s="893"/>
      <c r="F4407" s="894">
        <f>D4407*E4407</f>
        <v>0</v>
      </c>
    </row>
    <row r="4408" spans="1:6" s="248" customFormat="1" ht="15.75" customHeight="1">
      <c r="A4408" s="874"/>
      <c r="B4408" s="595" t="s">
        <v>1759</v>
      </c>
      <c r="C4408" s="588"/>
      <c r="D4408" s="887"/>
      <c r="E4408" s="563"/>
      <c r="F4408" s="563"/>
    </row>
    <row r="4409" spans="1:6" s="248" customFormat="1" ht="15.75" customHeight="1">
      <c r="A4409" s="874"/>
      <c r="B4409" s="880"/>
      <c r="C4409" s="588"/>
      <c r="D4409" s="887"/>
      <c r="E4409" s="563"/>
      <c r="F4409" s="563"/>
    </row>
    <row r="4410" spans="1:6" s="248" customFormat="1" ht="15.75" customHeight="1">
      <c r="A4410" s="874"/>
      <c r="B4410" s="595"/>
      <c r="C4410" s="588"/>
      <c r="D4410" s="887"/>
      <c r="E4410" s="563"/>
      <c r="F4410" s="563"/>
    </row>
    <row r="4411" spans="1:6" s="255" customFormat="1" ht="29.25" customHeight="1">
      <c r="A4411" s="874" t="s">
        <v>51</v>
      </c>
      <c r="B4411" s="938" t="s">
        <v>2079</v>
      </c>
      <c r="C4411" s="642" t="s">
        <v>136</v>
      </c>
      <c r="D4411" s="643">
        <v>1</v>
      </c>
      <c r="E4411" s="893"/>
      <c r="F4411" s="894">
        <f>D4411*E4411</f>
        <v>0</v>
      </c>
    </row>
    <row r="4412" spans="1:6" s="248" customFormat="1" ht="15.75" customHeight="1">
      <c r="A4412" s="874"/>
      <c r="B4412" s="595" t="s">
        <v>1759</v>
      </c>
      <c r="C4412" s="588"/>
      <c r="D4412" s="887"/>
      <c r="E4412" s="563"/>
      <c r="F4412" s="563"/>
    </row>
    <row r="4413" spans="1:6" s="248" customFormat="1" ht="15.75" customHeight="1">
      <c r="A4413" s="874"/>
      <c r="B4413" s="880"/>
      <c r="C4413" s="588"/>
      <c r="D4413" s="887"/>
      <c r="E4413" s="563"/>
      <c r="F4413" s="563"/>
    </row>
    <row r="4414" spans="1:6" s="255" customFormat="1" ht="15.75" customHeight="1">
      <c r="A4414" s="874"/>
      <c r="B4414" s="938"/>
      <c r="C4414" s="642"/>
      <c r="D4414" s="643"/>
      <c r="E4414" s="893"/>
      <c r="F4414" s="894"/>
    </row>
    <row r="4415" spans="1:6" s="255" customFormat="1" ht="15.75" customHeight="1">
      <c r="A4415" s="874"/>
      <c r="B4415" s="938"/>
      <c r="C4415" s="642"/>
      <c r="D4415" s="643"/>
      <c r="E4415" s="893"/>
      <c r="F4415" s="894"/>
    </row>
    <row r="4416" spans="1:6" s="255" customFormat="1" ht="29.25" customHeight="1">
      <c r="A4416" s="874" t="s">
        <v>52</v>
      </c>
      <c r="B4416" s="938" t="s">
        <v>3574</v>
      </c>
      <c r="C4416" s="642" t="s">
        <v>136</v>
      </c>
      <c r="D4416" s="643">
        <v>1</v>
      </c>
      <c r="E4416" s="893"/>
      <c r="F4416" s="894">
        <f>D4416*E4416</f>
        <v>0</v>
      </c>
    </row>
    <row r="4417" spans="1:6" s="248" customFormat="1" ht="15.75" customHeight="1">
      <c r="A4417" s="874"/>
      <c r="B4417" s="595" t="s">
        <v>1759</v>
      </c>
      <c r="C4417" s="588"/>
      <c r="D4417" s="887"/>
      <c r="E4417" s="563"/>
      <c r="F4417" s="563"/>
    </row>
    <row r="4418" spans="1:6" s="248" customFormat="1" ht="15.75" customHeight="1">
      <c r="A4418" s="874"/>
      <c r="B4418" s="880"/>
      <c r="C4418" s="588"/>
      <c r="D4418" s="887"/>
      <c r="E4418" s="563"/>
      <c r="F4418" s="563"/>
    </row>
    <row r="4419" spans="1:6" s="255" customFormat="1" ht="15.75" customHeight="1">
      <c r="A4419" s="874"/>
      <c r="B4419" s="938"/>
      <c r="C4419" s="642"/>
      <c r="D4419" s="643"/>
      <c r="E4419" s="893"/>
      <c r="F4419" s="894"/>
    </row>
    <row r="4420" spans="1:6" s="255" customFormat="1" ht="19.5" customHeight="1">
      <c r="A4420" s="874" t="s">
        <v>53</v>
      </c>
      <c r="B4420" s="938" t="s">
        <v>2080</v>
      </c>
      <c r="C4420" s="642" t="s">
        <v>136</v>
      </c>
      <c r="D4420" s="643">
        <v>1</v>
      </c>
      <c r="E4420" s="893"/>
      <c r="F4420" s="894">
        <f>D4420*E4420</f>
        <v>0</v>
      </c>
    </row>
    <row r="4421" spans="1:6" s="248" customFormat="1" ht="15.75" customHeight="1">
      <c r="A4421" s="874"/>
      <c r="B4421" s="595" t="s">
        <v>1759</v>
      </c>
      <c r="C4421" s="588"/>
      <c r="D4421" s="879"/>
      <c r="E4421" s="563"/>
      <c r="F4421" s="563"/>
    </row>
    <row r="4422" spans="1:6" s="248" customFormat="1" ht="15.75" customHeight="1">
      <c r="A4422" s="874"/>
      <c r="B4422" s="880"/>
      <c r="C4422" s="588"/>
      <c r="D4422" s="879"/>
      <c r="E4422" s="563"/>
      <c r="F4422" s="563"/>
    </row>
    <row r="4423" spans="1:6" s="248" customFormat="1" ht="15.75" customHeight="1">
      <c r="A4423" s="874"/>
      <c r="B4423" s="595"/>
      <c r="C4423" s="588"/>
      <c r="D4423" s="879"/>
      <c r="E4423" s="563"/>
      <c r="F4423" s="563"/>
    </row>
    <row r="4424" spans="1:6" s="255" customFormat="1" ht="67.5" customHeight="1">
      <c r="A4424" s="1347" t="s">
        <v>4252</v>
      </c>
      <c r="B4424" s="1347"/>
      <c r="C4424" s="1347"/>
      <c r="D4424" s="1347"/>
      <c r="E4424" s="1347"/>
      <c r="F4424" s="1347"/>
    </row>
    <row r="4425" spans="1:6" s="255" customFormat="1" ht="15.75" customHeight="1">
      <c r="A4425" s="874"/>
      <c r="B4425" s="938"/>
      <c r="C4425" s="940"/>
      <c r="D4425" s="941"/>
      <c r="E4425" s="942"/>
      <c r="F4425" s="943"/>
    </row>
    <row r="4426" spans="1:6" s="255" customFormat="1" ht="16.5" customHeight="1">
      <c r="A4426" s="1341" t="s">
        <v>2081</v>
      </c>
      <c r="B4426" s="1341"/>
      <c r="C4426" s="877"/>
      <c r="D4426" s="877"/>
      <c r="E4426" s="878"/>
      <c r="F4426" s="939"/>
    </row>
    <row r="4427" spans="1:6" s="255" customFormat="1" ht="95.25" customHeight="1">
      <c r="A4427" s="874" t="s">
        <v>20</v>
      </c>
      <c r="B4427" s="938" t="s">
        <v>4253</v>
      </c>
      <c r="C4427" s="642" t="s">
        <v>136</v>
      </c>
      <c r="D4427" s="643">
        <v>1</v>
      </c>
      <c r="E4427" s="893"/>
      <c r="F4427" s="894">
        <f>D4427*E4427</f>
        <v>0</v>
      </c>
    </row>
    <row r="4428" spans="1:6" s="248" customFormat="1" ht="17.25" customHeight="1">
      <c r="A4428" s="874"/>
      <c r="B4428" s="595" t="s">
        <v>1759</v>
      </c>
      <c r="C4428" s="588"/>
      <c r="D4428" s="887"/>
      <c r="E4428" s="563"/>
      <c r="F4428" s="563"/>
    </row>
    <row r="4429" spans="1:6" s="248" customFormat="1" ht="15.75" customHeight="1">
      <c r="A4429" s="874"/>
      <c r="B4429" s="880"/>
      <c r="C4429" s="588"/>
      <c r="D4429" s="887"/>
      <c r="E4429" s="563"/>
      <c r="F4429" s="563"/>
    </row>
    <row r="4430" spans="1:6" s="248" customFormat="1" ht="15.75" customHeight="1">
      <c r="A4430" s="874"/>
      <c r="B4430" s="595"/>
      <c r="C4430" s="588"/>
      <c r="D4430" s="887"/>
      <c r="E4430" s="563"/>
      <c r="F4430" s="563"/>
    </row>
    <row r="4431" spans="1:6" s="255" customFormat="1" ht="45" customHeight="1">
      <c r="A4431" s="874" t="s">
        <v>21</v>
      </c>
      <c r="B4431" s="938" t="s">
        <v>2082</v>
      </c>
      <c r="C4431" s="642" t="s">
        <v>136</v>
      </c>
      <c r="D4431" s="643">
        <v>3</v>
      </c>
      <c r="E4431" s="893"/>
      <c r="F4431" s="894">
        <f>D4431*E4431</f>
        <v>0</v>
      </c>
    </row>
    <row r="4432" spans="1:6" s="248" customFormat="1" ht="15.75" customHeight="1">
      <c r="A4432" s="874"/>
      <c r="B4432" s="595" t="s">
        <v>1759</v>
      </c>
      <c r="C4432" s="588"/>
      <c r="D4432" s="887"/>
      <c r="E4432" s="563"/>
      <c r="F4432" s="563"/>
    </row>
    <row r="4433" spans="1:6" s="248" customFormat="1" ht="15.75" customHeight="1">
      <c r="A4433" s="874"/>
      <c r="B4433" s="880"/>
      <c r="C4433" s="588"/>
      <c r="D4433" s="887"/>
      <c r="E4433" s="563"/>
      <c r="F4433" s="563"/>
    </row>
    <row r="4434" spans="1:6" s="255" customFormat="1" ht="15.75" customHeight="1">
      <c r="A4434" s="874"/>
      <c r="B4434" s="938"/>
      <c r="C4434" s="642"/>
      <c r="D4434" s="643"/>
      <c r="E4434" s="893"/>
      <c r="F4434" s="894"/>
    </row>
    <row r="4435" spans="1:6" s="255" customFormat="1" ht="30" customHeight="1">
      <c r="A4435" s="874" t="s">
        <v>22</v>
      </c>
      <c r="B4435" s="938" t="s">
        <v>2083</v>
      </c>
      <c r="C4435" s="642" t="s">
        <v>136</v>
      </c>
      <c r="D4435" s="643">
        <v>1</v>
      </c>
      <c r="E4435" s="893"/>
      <c r="F4435" s="894">
        <f>D4435*E4435</f>
        <v>0</v>
      </c>
    </row>
    <row r="4436" spans="1:6" s="248" customFormat="1" ht="15.75" customHeight="1">
      <c r="A4436" s="874"/>
      <c r="B4436" s="595" t="s">
        <v>1759</v>
      </c>
      <c r="C4436" s="588"/>
      <c r="D4436" s="887"/>
      <c r="E4436" s="563"/>
      <c r="F4436" s="563"/>
    </row>
    <row r="4437" spans="1:6" s="248" customFormat="1" ht="15.75" customHeight="1">
      <c r="A4437" s="874"/>
      <c r="B4437" s="880"/>
      <c r="C4437" s="588"/>
      <c r="D4437" s="887"/>
      <c r="E4437" s="563"/>
      <c r="F4437" s="563"/>
    </row>
    <row r="4438" spans="1:6" s="255" customFormat="1" ht="15.75" customHeight="1">
      <c r="A4438" s="874"/>
      <c r="B4438" s="938"/>
      <c r="C4438" s="642"/>
      <c r="D4438" s="643"/>
      <c r="E4438" s="893"/>
      <c r="F4438" s="894"/>
    </row>
    <row r="4439" spans="1:6" s="255" customFormat="1" ht="15.75" customHeight="1">
      <c r="A4439" s="874" t="s">
        <v>23</v>
      </c>
      <c r="B4439" s="938" t="s">
        <v>2075</v>
      </c>
      <c r="C4439" s="642" t="s">
        <v>136</v>
      </c>
      <c r="D4439" s="643">
        <v>1</v>
      </c>
      <c r="E4439" s="893"/>
      <c r="F4439" s="894">
        <f>D4439*E4439</f>
        <v>0</v>
      </c>
    </row>
    <row r="4440" spans="1:6" s="248" customFormat="1" ht="15.75" customHeight="1">
      <c r="A4440" s="874"/>
      <c r="B4440" s="595" t="s">
        <v>1759</v>
      </c>
      <c r="C4440" s="588"/>
      <c r="D4440" s="887"/>
      <c r="E4440" s="563"/>
      <c r="F4440" s="563"/>
    </row>
    <row r="4441" spans="1:6" s="248" customFormat="1" ht="15.75" customHeight="1">
      <c r="A4441" s="874"/>
      <c r="B4441" s="880"/>
      <c r="C4441" s="588"/>
      <c r="D4441" s="887"/>
      <c r="E4441" s="563"/>
      <c r="F4441" s="563"/>
    </row>
    <row r="4442" spans="1:6" s="241" customFormat="1" ht="15.75" customHeight="1">
      <c r="A4442" s="874"/>
      <c r="B4442" s="938"/>
      <c r="C4442" s="642"/>
      <c r="D4442" s="643"/>
      <c r="E4442" s="893"/>
      <c r="F4442" s="894"/>
    </row>
    <row r="4443" spans="1:6" s="241" customFormat="1">
      <c r="A4443" s="905"/>
      <c r="B4443" s="560"/>
      <c r="C4443" s="877"/>
      <c r="D4443" s="903"/>
      <c r="E4443" s="878"/>
      <c r="F4443" s="585"/>
    </row>
    <row r="4444" spans="1:6" s="241" customFormat="1">
      <c r="A4444" s="1346" t="s">
        <v>2084</v>
      </c>
      <c r="B4444" s="1346"/>
      <c r="C4444" s="877"/>
      <c r="D4444" s="903"/>
      <c r="E4444" s="878"/>
      <c r="F4444" s="585"/>
    </row>
    <row r="4445" spans="1:6" s="241" customFormat="1" ht="10.5" customHeight="1">
      <c r="A4445" s="905"/>
      <c r="B4445" s="560"/>
      <c r="C4445" s="877"/>
      <c r="D4445" s="903"/>
      <c r="E4445" s="878"/>
      <c r="F4445" s="888"/>
    </row>
    <row r="4446" spans="1:6" s="241" customFormat="1" ht="16.5" customHeight="1">
      <c r="A4446" s="1341" t="s">
        <v>2081</v>
      </c>
      <c r="B4446" s="1341"/>
      <c r="C4446" s="877"/>
      <c r="D4446" s="903"/>
      <c r="E4446" s="878"/>
      <c r="F4446" s="939"/>
    </row>
    <row r="4447" spans="1:6" s="241" customFormat="1" ht="96.75" customHeight="1">
      <c r="A4447" s="874" t="s">
        <v>24</v>
      </c>
      <c r="B4447" s="938" t="s">
        <v>4253</v>
      </c>
      <c r="C4447" s="642" t="s">
        <v>136</v>
      </c>
      <c r="D4447" s="643">
        <v>1</v>
      </c>
      <c r="E4447" s="893"/>
      <c r="F4447" s="894">
        <f>D4447*E4447</f>
        <v>0</v>
      </c>
    </row>
    <row r="4448" spans="1:6" s="241" customFormat="1" ht="17.25" customHeight="1">
      <c r="A4448" s="874"/>
      <c r="B4448" s="595" t="s">
        <v>1759</v>
      </c>
      <c r="C4448" s="588"/>
      <c r="D4448" s="887"/>
      <c r="E4448" s="883"/>
      <c r="F4448" s="883"/>
    </row>
    <row r="4449" spans="1:6" s="248" customFormat="1" ht="15.75" customHeight="1">
      <c r="A4449" s="874"/>
      <c r="B4449" s="880"/>
      <c r="C4449" s="588"/>
      <c r="D4449" s="887"/>
      <c r="E4449" s="563"/>
      <c r="F4449" s="563"/>
    </row>
    <row r="4450" spans="1:6" s="241" customFormat="1" ht="15.75" customHeight="1">
      <c r="A4450" s="874"/>
      <c r="B4450" s="595"/>
      <c r="C4450" s="588"/>
      <c r="D4450" s="887"/>
      <c r="E4450" s="883"/>
      <c r="F4450" s="883"/>
    </row>
    <row r="4451" spans="1:6" s="241" customFormat="1" ht="44.25" customHeight="1">
      <c r="A4451" s="874" t="s">
        <v>25</v>
      </c>
      <c r="B4451" s="938" t="s">
        <v>2082</v>
      </c>
      <c r="C4451" s="642" t="s">
        <v>136</v>
      </c>
      <c r="D4451" s="643">
        <v>4</v>
      </c>
      <c r="E4451" s="893"/>
      <c r="F4451" s="894">
        <f>D4451*E4451</f>
        <v>0</v>
      </c>
    </row>
    <row r="4452" spans="1:6" s="241" customFormat="1" ht="15.75" customHeight="1">
      <c r="A4452" s="874"/>
      <c r="B4452" s="595" t="s">
        <v>1759</v>
      </c>
      <c r="C4452" s="588"/>
      <c r="D4452" s="887"/>
      <c r="E4452" s="883"/>
      <c r="F4452" s="883"/>
    </row>
    <row r="4453" spans="1:6" s="248" customFormat="1" ht="15.75" customHeight="1">
      <c r="A4453" s="874"/>
      <c r="B4453" s="880"/>
      <c r="C4453" s="588"/>
      <c r="D4453" s="887"/>
      <c r="E4453" s="563"/>
      <c r="F4453" s="563"/>
    </row>
    <row r="4454" spans="1:6" s="241" customFormat="1" ht="15.75" customHeight="1">
      <c r="A4454" s="874"/>
      <c r="B4454" s="938"/>
      <c r="C4454" s="642"/>
      <c r="D4454" s="643"/>
      <c r="E4454" s="893"/>
      <c r="F4454" s="894"/>
    </row>
    <row r="4455" spans="1:6" s="241" customFormat="1" ht="30" customHeight="1">
      <c r="A4455" s="874" t="s">
        <v>26</v>
      </c>
      <c r="B4455" s="938" t="s">
        <v>2083</v>
      </c>
      <c r="C4455" s="642" t="s">
        <v>136</v>
      </c>
      <c r="D4455" s="643">
        <v>4</v>
      </c>
      <c r="E4455" s="893"/>
      <c r="F4455" s="894">
        <f>D4455*E4455</f>
        <v>0</v>
      </c>
    </row>
    <row r="4456" spans="1:6" s="241" customFormat="1" ht="15.75" customHeight="1">
      <c r="A4456" s="874"/>
      <c r="B4456" s="595" t="s">
        <v>1759</v>
      </c>
      <c r="C4456" s="588"/>
      <c r="D4456" s="887"/>
      <c r="E4456" s="883"/>
      <c r="F4456" s="883"/>
    </row>
    <row r="4457" spans="1:6" s="248" customFormat="1" ht="15.75" customHeight="1">
      <c r="A4457" s="874"/>
      <c r="B4457" s="880"/>
      <c r="C4457" s="588"/>
      <c r="D4457" s="887"/>
      <c r="E4457" s="563"/>
      <c r="F4457" s="563"/>
    </row>
    <row r="4458" spans="1:6" s="241" customFormat="1" ht="15.75" customHeight="1">
      <c r="A4458" s="874"/>
      <c r="B4458" s="938"/>
      <c r="C4458" s="645"/>
      <c r="D4458" s="643"/>
      <c r="E4458" s="893"/>
      <c r="F4458" s="894"/>
    </row>
    <row r="4459" spans="1:6" s="241" customFormat="1" ht="15.75" customHeight="1">
      <c r="A4459" s="874" t="s">
        <v>28</v>
      </c>
      <c r="B4459" s="938" t="s">
        <v>2075</v>
      </c>
      <c r="C4459" s="642" t="s">
        <v>136</v>
      </c>
      <c r="D4459" s="643">
        <v>4</v>
      </c>
      <c r="E4459" s="893"/>
      <c r="F4459" s="894">
        <f>D4459*E4459</f>
        <v>0</v>
      </c>
    </row>
    <row r="4460" spans="1:6" s="248" customFormat="1" ht="15.75" customHeight="1">
      <c r="A4460" s="874"/>
      <c r="B4460" s="595" t="s">
        <v>1759</v>
      </c>
      <c r="C4460" s="588"/>
      <c r="D4460" s="887"/>
      <c r="E4460" s="563"/>
      <c r="F4460" s="563"/>
    </row>
    <row r="4461" spans="1:6" s="248" customFormat="1" ht="15.75" customHeight="1">
      <c r="A4461" s="874"/>
      <c r="B4461" s="880"/>
      <c r="C4461" s="588"/>
      <c r="D4461" s="887"/>
      <c r="E4461" s="563"/>
      <c r="F4461" s="563"/>
    </row>
    <row r="4462" spans="1:6" s="241" customFormat="1">
      <c r="A4462" s="905"/>
      <c r="B4462" s="560"/>
      <c r="C4462" s="877"/>
      <c r="D4462" s="903"/>
      <c r="E4462" s="878"/>
      <c r="F4462" s="585"/>
    </row>
    <row r="4463" spans="1:6" s="241" customFormat="1" ht="13.5" customHeight="1">
      <c r="A4463" s="905"/>
      <c r="B4463" s="560"/>
      <c r="C4463" s="877"/>
      <c r="D4463" s="903"/>
      <c r="E4463" s="878"/>
      <c r="F4463" s="585"/>
    </row>
    <row r="4464" spans="1:6" s="241" customFormat="1" ht="13.5" customHeight="1">
      <c r="A4464" s="905"/>
      <c r="B4464" s="560" t="s">
        <v>2085</v>
      </c>
      <c r="C4464" s="877"/>
      <c r="D4464" s="903"/>
      <c r="E4464" s="878"/>
      <c r="F4464" s="288">
        <f>SUM(F4361:F4463)</f>
        <v>0</v>
      </c>
    </row>
    <row r="4465" spans="1:6" s="230" customFormat="1" ht="13.5" customHeight="1">
      <c r="A4465" s="277"/>
      <c r="B4465" s="236"/>
      <c r="C4465" s="238"/>
      <c r="D4465" s="269"/>
      <c r="E4465" s="239"/>
    </row>
    <row r="4466" spans="1:6" s="230" customFormat="1" ht="13.5" customHeight="1">
      <c r="A4466" s="277"/>
      <c r="B4466" s="236"/>
      <c r="C4466" s="238"/>
      <c r="D4466" s="269"/>
      <c r="E4466" s="239"/>
    </row>
    <row r="4467" spans="1:6" s="557" customFormat="1" ht="13.5" customHeight="1">
      <c r="A4467" s="558" t="s">
        <v>2064</v>
      </c>
      <c r="B4467" s="559" t="s">
        <v>2087</v>
      </c>
      <c r="C4467" s="870"/>
      <c r="D4467" s="870"/>
      <c r="E4467" s="872"/>
      <c r="F4467" s="872"/>
    </row>
    <row r="4468" spans="1:6" s="230" customFormat="1" ht="13.5" customHeight="1">
      <c r="A4468" s="277"/>
      <c r="B4468" s="236"/>
      <c r="C4468" s="238"/>
      <c r="D4468" s="269"/>
      <c r="E4468" s="239"/>
    </row>
    <row r="4469" spans="1:6" s="557" customFormat="1" ht="108" customHeight="1">
      <c r="A4469" s="902" t="s">
        <v>198</v>
      </c>
      <c r="B4469" s="962" t="s">
        <v>4155</v>
      </c>
      <c r="C4469" s="917"/>
      <c r="D4469" s="1205"/>
      <c r="E4469" s="585"/>
      <c r="F4469" s="585"/>
    </row>
    <row r="4470" spans="1:6" s="557" customFormat="1" ht="15.75" customHeight="1">
      <c r="A4470" s="902"/>
      <c r="B4470" s="962" t="s">
        <v>3575</v>
      </c>
      <c r="C4470" s="896" t="s">
        <v>136</v>
      </c>
      <c r="D4470" s="639">
        <v>2</v>
      </c>
      <c r="E4470" s="878"/>
      <c r="F4470" s="590">
        <f>SUM(D4470*E4470)</f>
        <v>0</v>
      </c>
    </row>
    <row r="4471" spans="1:6" s="248" customFormat="1" ht="15.75" customHeight="1">
      <c r="A4471" s="874"/>
      <c r="B4471" s="595" t="s">
        <v>1759</v>
      </c>
      <c r="C4471" s="588"/>
      <c r="D4471" s="887"/>
      <c r="E4471" s="563"/>
      <c r="F4471" s="563"/>
    </row>
    <row r="4472" spans="1:6" s="248" customFormat="1" ht="15.75" customHeight="1">
      <c r="A4472" s="874"/>
      <c r="B4472" s="880"/>
      <c r="C4472" s="588"/>
      <c r="D4472" s="887"/>
      <c r="E4472" s="563"/>
      <c r="F4472" s="563"/>
    </row>
    <row r="4473" spans="1:6" s="230" customFormat="1" ht="13.5" customHeight="1">
      <c r="A4473" s="267"/>
      <c r="B4473" s="270"/>
      <c r="C4473" s="289"/>
      <c r="D4473" s="1170"/>
      <c r="E4473" s="878"/>
      <c r="F4473" s="590"/>
    </row>
    <row r="4474" spans="1:6" s="233" customFormat="1" ht="114.75">
      <c r="A4474" s="902" t="s">
        <v>200</v>
      </c>
      <c r="B4474" s="848" t="s">
        <v>3577</v>
      </c>
      <c r="C4474" s="917"/>
      <c r="D4474" s="1205"/>
      <c r="E4474" s="585"/>
      <c r="F4474" s="585"/>
    </row>
    <row r="4475" spans="1:6" s="557" customFormat="1" ht="15.75" customHeight="1">
      <c r="A4475" s="902"/>
      <c r="B4475" s="962" t="s">
        <v>3576</v>
      </c>
      <c r="C4475" s="896" t="s">
        <v>136</v>
      </c>
      <c r="D4475" s="639">
        <v>3</v>
      </c>
      <c r="E4475" s="878"/>
      <c r="F4475" s="590">
        <f>SUM(D4475*E4475)</f>
        <v>0</v>
      </c>
    </row>
    <row r="4476" spans="1:6" s="248" customFormat="1" ht="15.75" customHeight="1">
      <c r="A4476" s="874"/>
      <c r="B4476" s="595" t="s">
        <v>1759</v>
      </c>
      <c r="C4476" s="588"/>
      <c r="D4476" s="887"/>
      <c r="E4476" s="563"/>
      <c r="F4476" s="563"/>
    </row>
    <row r="4477" spans="1:6" s="248" customFormat="1" ht="15.75" customHeight="1">
      <c r="A4477" s="874"/>
      <c r="B4477" s="880"/>
      <c r="C4477" s="588"/>
      <c r="D4477" s="887"/>
      <c r="E4477" s="563"/>
      <c r="F4477" s="563"/>
    </row>
    <row r="4478" spans="1:6" s="233" customFormat="1" ht="13.5" customHeight="1">
      <c r="A4478" s="902"/>
      <c r="B4478" s="962"/>
      <c r="C4478" s="896"/>
      <c r="D4478" s="639"/>
      <c r="E4478" s="878"/>
      <c r="F4478" s="590"/>
    </row>
    <row r="4479" spans="1:6" s="233" customFormat="1" ht="29.25" customHeight="1">
      <c r="A4479" s="902" t="s">
        <v>203</v>
      </c>
      <c r="B4479" s="962" t="s">
        <v>3579</v>
      </c>
      <c r="C4479" s="917"/>
      <c r="D4479" s="1205"/>
      <c r="E4479" s="585"/>
      <c r="F4479" s="585"/>
    </row>
    <row r="4480" spans="1:6" s="233" customFormat="1" ht="17.25" customHeight="1">
      <c r="A4480" s="902"/>
      <c r="B4480" s="962" t="s">
        <v>3578</v>
      </c>
      <c r="C4480" s="896" t="s">
        <v>136</v>
      </c>
      <c r="D4480" s="639">
        <v>3</v>
      </c>
      <c r="E4480" s="878"/>
      <c r="F4480" s="590">
        <f>SUM(D4480*E4480)</f>
        <v>0</v>
      </c>
    </row>
    <row r="4481" spans="1:6" s="233" customFormat="1" ht="13.5" customHeight="1">
      <c r="A4481" s="902"/>
      <c r="B4481" s="595" t="s">
        <v>1759</v>
      </c>
      <c r="C4481" s="896"/>
      <c r="D4481" s="639"/>
      <c r="E4481" s="878"/>
      <c r="F4481" s="590"/>
    </row>
    <row r="4482" spans="1:6" s="248" customFormat="1" ht="15.75" customHeight="1">
      <c r="A4482" s="874"/>
      <c r="B4482" s="880"/>
      <c r="C4482" s="588"/>
      <c r="D4482" s="887"/>
      <c r="E4482" s="563"/>
      <c r="F4482" s="563"/>
    </row>
    <row r="4483" spans="1:6" s="230" customFormat="1">
      <c r="A4483" s="902"/>
      <c r="B4483" s="962"/>
      <c r="C4483" s="904"/>
      <c r="D4483" s="1204"/>
      <c r="E4483" s="878"/>
      <c r="F4483" s="945"/>
    </row>
    <row r="4484" spans="1:6" s="233" customFormat="1">
      <c r="A4484" s="946" t="s">
        <v>205</v>
      </c>
      <c r="B4484" s="947" t="s">
        <v>2088</v>
      </c>
      <c r="C4484" s="642"/>
      <c r="D4484" s="639"/>
      <c r="E4484" s="945"/>
      <c r="F4484" s="585"/>
    </row>
    <row r="4485" spans="1:6" s="233" customFormat="1">
      <c r="A4485" s="946"/>
      <c r="B4485" s="947" t="s">
        <v>2089</v>
      </c>
      <c r="C4485" s="642" t="s">
        <v>283</v>
      </c>
      <c r="D4485" s="639">
        <v>100</v>
      </c>
      <c r="E4485" s="945"/>
      <c r="F4485" s="945">
        <f>SUM(D4485*E4485)</f>
        <v>0</v>
      </c>
    </row>
    <row r="4486" spans="1:6" s="233" customFormat="1">
      <c r="A4486" s="946"/>
      <c r="B4486" s="947"/>
      <c r="C4486" s="642"/>
      <c r="D4486" s="639"/>
      <c r="E4486" s="945"/>
      <c r="F4486" s="945"/>
    </row>
    <row r="4487" spans="1:6" s="233" customFormat="1">
      <c r="A4487" s="948" t="s">
        <v>137</v>
      </c>
      <c r="B4487" s="949" t="s">
        <v>2090</v>
      </c>
      <c r="C4487" s="642" t="s">
        <v>283</v>
      </c>
      <c r="D4487" s="639">
        <v>20</v>
      </c>
      <c r="E4487" s="584"/>
      <c r="F4487" s="945">
        <f>SUM(D4487*E4487)</f>
        <v>0</v>
      </c>
    </row>
    <row r="4488" spans="1:6" s="230" customFormat="1">
      <c r="A4488" s="277"/>
      <c r="B4488" s="236"/>
      <c r="C4488" s="238"/>
      <c r="D4488" s="269"/>
      <c r="E4488" s="878"/>
      <c r="F4488" s="224"/>
    </row>
    <row r="4489" spans="1:6" s="230" customFormat="1">
      <c r="A4489" s="277"/>
      <c r="B4489" s="236"/>
      <c r="C4489" s="238"/>
      <c r="D4489" s="269"/>
      <c r="E4489" s="878"/>
      <c r="F4489" s="224"/>
    </row>
    <row r="4490" spans="1:6" s="230" customFormat="1">
      <c r="A4490" s="277"/>
      <c r="B4490" s="236"/>
      <c r="C4490" s="238"/>
      <c r="D4490" s="269"/>
      <c r="E4490" s="878"/>
      <c r="F4490" s="224"/>
    </row>
    <row r="4491" spans="1:6" s="233" customFormat="1">
      <c r="A4491" s="291"/>
      <c r="B4491" s="560" t="s">
        <v>2091</v>
      </c>
      <c r="C4491" s="877"/>
      <c r="D4491" s="903"/>
      <c r="E4491" s="878"/>
      <c r="F4491" s="224">
        <f>SUM(F4470:F4487)</f>
        <v>0</v>
      </c>
    </row>
    <row r="4492" spans="1:6" s="230" customFormat="1">
      <c r="A4492" s="277"/>
      <c r="B4492" s="236"/>
      <c r="C4492" s="238"/>
      <c r="D4492" s="269"/>
      <c r="E4492" s="239"/>
    </row>
    <row r="4493" spans="1:6" s="230" customFormat="1">
      <c r="A4493" s="277"/>
      <c r="B4493" s="236"/>
      <c r="C4493" s="238"/>
      <c r="D4493" s="269"/>
      <c r="E4493" s="239"/>
    </row>
    <row r="4494" spans="1:6" s="557" customFormat="1">
      <c r="A4494" s="558" t="s">
        <v>2086</v>
      </c>
      <c r="B4494" s="559" t="s">
        <v>2093</v>
      </c>
      <c r="C4494" s="870"/>
      <c r="D4494" s="870"/>
      <c r="E4494" s="872"/>
      <c r="F4494" s="872"/>
    </row>
    <row r="4495" spans="1:6" s="230" customFormat="1">
      <c r="A4495" s="292"/>
      <c r="B4495" s="254"/>
      <c r="C4495" s="293"/>
      <c r="D4495" s="1206"/>
      <c r="E4495" s="275"/>
      <c r="F4495" s="231"/>
    </row>
    <row r="4496" spans="1:6" s="557" customFormat="1" ht="81" customHeight="1">
      <c r="A4496" s="874" t="s">
        <v>198</v>
      </c>
      <c r="B4496" s="595" t="s">
        <v>4383</v>
      </c>
      <c r="C4496" s="588"/>
      <c r="D4496" s="1207"/>
      <c r="E4496" s="883"/>
      <c r="F4496" s="590"/>
    </row>
    <row r="4497" spans="1:6" s="557" customFormat="1" ht="17.25" customHeight="1">
      <c r="A4497" s="874"/>
      <c r="B4497" s="880"/>
      <c r="C4497" s="588"/>
      <c r="D4497" s="1207"/>
      <c r="E4497" s="883"/>
      <c r="F4497" s="590"/>
    </row>
    <row r="4498" spans="1:6" s="241" customFormat="1">
      <c r="A4498" s="874"/>
      <c r="B4498" s="753" t="s">
        <v>1777</v>
      </c>
      <c r="C4498" s="896" t="s">
        <v>136</v>
      </c>
      <c r="D4498" s="639">
        <v>1</v>
      </c>
      <c r="E4498" s="950"/>
      <c r="F4498" s="1160">
        <f>SUM(D4498*E4498)</f>
        <v>0</v>
      </c>
    </row>
    <row r="4499" spans="1:6" s="241" customFormat="1" ht="25.5">
      <c r="A4499" s="874"/>
      <c r="B4499" s="753" t="s">
        <v>1794</v>
      </c>
      <c r="C4499" s="896" t="s">
        <v>136</v>
      </c>
      <c r="D4499" s="639">
        <v>1</v>
      </c>
      <c r="E4499" s="950"/>
      <c r="F4499" s="1160">
        <f t="shared" ref="F4499:F4514" si="66">SUM(D4499*E4499)</f>
        <v>0</v>
      </c>
    </row>
    <row r="4500" spans="1:6" s="241" customFormat="1">
      <c r="A4500" s="874"/>
      <c r="B4500" s="753" t="s">
        <v>1811</v>
      </c>
      <c r="C4500" s="896" t="s">
        <v>136</v>
      </c>
      <c r="D4500" s="639">
        <v>3</v>
      </c>
      <c r="E4500" s="950"/>
      <c r="F4500" s="1160">
        <f t="shared" si="66"/>
        <v>0</v>
      </c>
    </row>
    <row r="4501" spans="1:6" s="241" customFormat="1" ht="25.5">
      <c r="A4501" s="874"/>
      <c r="B4501" s="753" t="s">
        <v>1798</v>
      </c>
      <c r="C4501" s="896" t="s">
        <v>136</v>
      </c>
      <c r="D4501" s="639">
        <v>3</v>
      </c>
      <c r="E4501" s="950"/>
      <c r="F4501" s="1160">
        <f t="shared" si="66"/>
        <v>0</v>
      </c>
    </row>
    <row r="4502" spans="1:6" s="241" customFormat="1" ht="25.5">
      <c r="A4502" s="874"/>
      <c r="B4502" s="753" t="s">
        <v>2094</v>
      </c>
      <c r="C4502" s="896" t="s">
        <v>136</v>
      </c>
      <c r="D4502" s="639">
        <v>15</v>
      </c>
      <c r="E4502" s="950"/>
      <c r="F4502" s="1160">
        <f t="shared" si="66"/>
        <v>0</v>
      </c>
    </row>
    <row r="4503" spans="1:6" s="241" customFormat="1" ht="25.5">
      <c r="A4503" s="874"/>
      <c r="B4503" s="753" t="s">
        <v>1779</v>
      </c>
      <c r="C4503" s="896" t="s">
        <v>136</v>
      </c>
      <c r="D4503" s="639">
        <v>1</v>
      </c>
      <c r="E4503" s="950"/>
      <c r="F4503" s="1160">
        <f t="shared" si="66"/>
        <v>0</v>
      </c>
    </row>
    <row r="4504" spans="1:6" s="241" customFormat="1" ht="25.5">
      <c r="A4504" s="874"/>
      <c r="B4504" s="753" t="s">
        <v>1780</v>
      </c>
      <c r="C4504" s="896" t="s">
        <v>136</v>
      </c>
      <c r="D4504" s="639">
        <v>7</v>
      </c>
      <c r="E4504" s="950"/>
      <c r="F4504" s="1160">
        <f t="shared" si="66"/>
        <v>0</v>
      </c>
    </row>
    <row r="4505" spans="1:6" s="241" customFormat="1" ht="25.5">
      <c r="A4505" s="874"/>
      <c r="B4505" s="753" t="s">
        <v>2095</v>
      </c>
      <c r="C4505" s="896" t="s">
        <v>136</v>
      </c>
      <c r="D4505" s="639">
        <v>1</v>
      </c>
      <c r="E4505" s="950"/>
      <c r="F4505" s="1160">
        <f t="shared" si="66"/>
        <v>0</v>
      </c>
    </row>
    <row r="4506" spans="1:6" s="241" customFormat="1" ht="18.75" customHeight="1">
      <c r="A4506" s="874"/>
      <c r="B4506" s="753" t="s">
        <v>2096</v>
      </c>
      <c r="C4506" s="896" t="s">
        <v>136</v>
      </c>
      <c r="D4506" s="639">
        <v>1</v>
      </c>
      <c r="E4506" s="950"/>
      <c r="F4506" s="1160">
        <f t="shared" si="66"/>
        <v>0</v>
      </c>
    </row>
    <row r="4507" spans="1:6" s="241" customFormat="1">
      <c r="A4507" s="874"/>
      <c r="B4507" s="753" t="s">
        <v>1816</v>
      </c>
      <c r="C4507" s="896" t="s">
        <v>136</v>
      </c>
      <c r="D4507" s="639">
        <v>15</v>
      </c>
      <c r="E4507" s="950"/>
      <c r="F4507" s="1160">
        <f t="shared" si="66"/>
        <v>0</v>
      </c>
    </row>
    <row r="4508" spans="1:6" s="241" customFormat="1" ht="25.5">
      <c r="A4508" s="874"/>
      <c r="B4508" s="753" t="s">
        <v>2097</v>
      </c>
      <c r="C4508" s="896" t="s">
        <v>136</v>
      </c>
      <c r="D4508" s="639">
        <v>15</v>
      </c>
      <c r="E4508" s="950"/>
      <c r="F4508" s="1160">
        <f t="shared" si="66"/>
        <v>0</v>
      </c>
    </row>
    <row r="4509" spans="1:6" s="241" customFormat="1" ht="25.5">
      <c r="A4509" s="874"/>
      <c r="B4509" s="753" t="s">
        <v>1830</v>
      </c>
      <c r="C4509" s="896" t="s">
        <v>136</v>
      </c>
      <c r="D4509" s="639">
        <v>15</v>
      </c>
      <c r="E4509" s="950"/>
      <c r="F4509" s="1160">
        <f t="shared" si="66"/>
        <v>0</v>
      </c>
    </row>
    <row r="4510" spans="1:6" s="241" customFormat="1" ht="25.5">
      <c r="A4510" s="874"/>
      <c r="B4510" s="753" t="s">
        <v>2094</v>
      </c>
      <c r="C4510" s="896" t="s">
        <v>136</v>
      </c>
      <c r="D4510" s="639">
        <v>15</v>
      </c>
      <c r="E4510" s="950"/>
      <c r="F4510" s="1160">
        <f t="shared" si="66"/>
        <v>0</v>
      </c>
    </row>
    <row r="4511" spans="1:6" s="241" customFormat="1" ht="25.5">
      <c r="A4511" s="874"/>
      <c r="B4511" s="753" t="s">
        <v>2098</v>
      </c>
      <c r="C4511" s="896" t="s">
        <v>136</v>
      </c>
      <c r="D4511" s="639">
        <v>15</v>
      </c>
      <c r="E4511" s="950"/>
      <c r="F4511" s="1160">
        <f t="shared" si="66"/>
        <v>0</v>
      </c>
    </row>
    <row r="4512" spans="1:6" s="241" customFormat="1">
      <c r="A4512" s="874"/>
      <c r="B4512" s="753" t="s">
        <v>2099</v>
      </c>
      <c r="C4512" s="896" t="s">
        <v>136</v>
      </c>
      <c r="D4512" s="639">
        <v>15</v>
      </c>
      <c r="E4512" s="950"/>
      <c r="F4512" s="1160">
        <f t="shared" si="66"/>
        <v>0</v>
      </c>
    </row>
    <row r="4513" spans="1:6" s="241" customFormat="1" ht="25.5">
      <c r="A4513" s="874"/>
      <c r="B4513" s="753" t="s">
        <v>2100</v>
      </c>
      <c r="C4513" s="896" t="s">
        <v>136</v>
      </c>
      <c r="D4513" s="639">
        <v>1</v>
      </c>
      <c r="E4513" s="950"/>
      <c r="F4513" s="1160">
        <f t="shared" si="66"/>
        <v>0</v>
      </c>
    </row>
    <row r="4514" spans="1:6" s="241" customFormat="1">
      <c r="A4514" s="874"/>
      <c r="B4514" s="753" t="s">
        <v>1818</v>
      </c>
      <c r="C4514" s="896" t="s">
        <v>1788</v>
      </c>
      <c r="D4514" s="639">
        <v>1</v>
      </c>
      <c r="E4514" s="950"/>
      <c r="F4514" s="1160">
        <f t="shared" si="66"/>
        <v>0</v>
      </c>
    </row>
    <row r="4515" spans="1:6" s="241" customFormat="1">
      <c r="A4515" s="874"/>
      <c r="B4515" s="753" t="s">
        <v>1819</v>
      </c>
      <c r="C4515" s="896" t="s">
        <v>136</v>
      </c>
      <c r="D4515" s="639">
        <v>1</v>
      </c>
      <c r="E4515" s="950"/>
      <c r="F4515" s="1160">
        <f>SUM(D4515*E4515)</f>
        <v>0</v>
      </c>
    </row>
    <row r="4516" spans="1:6" s="557" customFormat="1">
      <c r="A4516" s="874"/>
      <c r="B4516" s="595"/>
      <c r="C4516" s="588"/>
      <c r="D4516" s="1207"/>
      <c r="E4516" s="883"/>
      <c r="F4516" s="590"/>
    </row>
    <row r="4517" spans="1:6" s="230" customFormat="1">
      <c r="A4517" s="253"/>
      <c r="B4517" s="295"/>
      <c r="C4517" s="296"/>
      <c r="D4517" s="1208"/>
      <c r="E4517" s="275"/>
      <c r="F4517" s="231"/>
    </row>
    <row r="4518" spans="1:6" s="557" customFormat="1" ht="38.25">
      <c r="A4518" s="951" t="s">
        <v>200</v>
      </c>
      <c r="B4518" s="952" t="s">
        <v>4375</v>
      </c>
      <c r="C4518" s="953"/>
      <c r="D4518" s="957"/>
      <c r="E4518" s="911"/>
      <c r="F4518" s="590"/>
    </row>
    <row r="4519" spans="1:6" s="557" customFormat="1" ht="14.25" customHeight="1">
      <c r="A4519" s="951"/>
      <c r="B4519" s="880"/>
      <c r="C4519" s="953"/>
      <c r="D4519" s="957"/>
      <c r="E4519" s="911"/>
      <c r="F4519" s="590"/>
    </row>
    <row r="4520" spans="1:6" s="241" customFormat="1">
      <c r="A4520" s="954"/>
      <c r="B4520" s="952" t="s">
        <v>2101</v>
      </c>
      <c r="C4520" s="955" t="s">
        <v>136</v>
      </c>
      <c r="D4520" s="1209">
        <v>1</v>
      </c>
      <c r="E4520" s="911"/>
      <c r="F4520" s="590">
        <f>SUM(D4520*E4520)</f>
        <v>0</v>
      </c>
    </row>
    <row r="4521" spans="1:6" s="241" customFormat="1" ht="16.5" customHeight="1">
      <c r="A4521" s="954"/>
      <c r="B4521" s="952" t="s">
        <v>2102</v>
      </c>
      <c r="C4521" s="955" t="s">
        <v>136</v>
      </c>
      <c r="D4521" s="1209">
        <v>1</v>
      </c>
      <c r="E4521" s="911"/>
      <c r="F4521" s="590">
        <f>SUM(D4521*E4521)</f>
        <v>0</v>
      </c>
    </row>
    <row r="4522" spans="1:6" s="241" customFormat="1" ht="25.5">
      <c r="A4522" s="954"/>
      <c r="B4522" s="952" t="s">
        <v>2103</v>
      </c>
      <c r="C4522" s="955" t="s">
        <v>136</v>
      </c>
      <c r="D4522" s="1209">
        <v>1</v>
      </c>
      <c r="E4522" s="911"/>
      <c r="F4522" s="590">
        <f>SUM(D4522*E4522)</f>
        <v>0</v>
      </c>
    </row>
    <row r="4523" spans="1:6" s="241" customFormat="1">
      <c r="A4523" s="954"/>
      <c r="B4523" s="952" t="s">
        <v>2104</v>
      </c>
      <c r="C4523" s="955" t="s">
        <v>136</v>
      </c>
      <c r="D4523" s="1209">
        <v>1</v>
      </c>
      <c r="E4523" s="911"/>
      <c r="F4523" s="590">
        <f>SUM(D4523*E4523)</f>
        <v>0</v>
      </c>
    </row>
    <row r="4524" spans="1:6" s="241" customFormat="1">
      <c r="A4524" s="954"/>
      <c r="B4524" s="952"/>
      <c r="C4524" s="955"/>
      <c r="D4524" s="1209"/>
      <c r="E4524" s="911"/>
      <c r="F4524" s="590"/>
    </row>
    <row r="4525" spans="1:6" s="241" customFormat="1">
      <c r="A4525" s="954" t="s">
        <v>203</v>
      </c>
      <c r="B4525" s="952" t="s">
        <v>2105</v>
      </c>
      <c r="C4525" s="955"/>
      <c r="D4525" s="1209"/>
      <c r="E4525" s="911"/>
      <c r="F4525" s="590"/>
    </row>
    <row r="4526" spans="1:6" s="241" customFormat="1">
      <c r="A4526" s="954"/>
      <c r="B4526" s="952" t="s">
        <v>1952</v>
      </c>
      <c r="C4526" s="955" t="s">
        <v>283</v>
      </c>
      <c r="D4526" s="1209">
        <v>20</v>
      </c>
      <c r="E4526" s="911"/>
      <c r="F4526" s="590">
        <f>SUM(D4526*E4526)</f>
        <v>0</v>
      </c>
    </row>
    <row r="4527" spans="1:6" s="241" customFormat="1">
      <c r="A4527" s="954"/>
      <c r="B4527" s="952"/>
      <c r="C4527" s="955"/>
      <c r="D4527" s="1209"/>
      <c r="E4527" s="911"/>
      <c r="F4527" s="590"/>
    </row>
    <row r="4528" spans="1:6" s="241" customFormat="1" ht="38.25">
      <c r="A4528" s="954" t="s">
        <v>205</v>
      </c>
      <c r="B4528" s="952" t="s">
        <v>4326</v>
      </c>
      <c r="C4528" s="955" t="s">
        <v>1757</v>
      </c>
      <c r="D4528" s="1209">
        <v>13</v>
      </c>
      <c r="E4528" s="911"/>
      <c r="F4528" s="590">
        <f>SUM(D4528*E4528)</f>
        <v>0</v>
      </c>
    </row>
    <row r="4529" spans="1:6" s="241" customFormat="1" ht="16.5" customHeight="1">
      <c r="A4529" s="954"/>
      <c r="B4529" s="952"/>
      <c r="C4529" s="955"/>
      <c r="D4529" s="1209"/>
      <c r="E4529" s="911"/>
      <c r="F4529" s="590"/>
    </row>
    <row r="4530" spans="1:6" s="241" customFormat="1" ht="72" customHeight="1">
      <c r="A4530" s="954" t="s">
        <v>137</v>
      </c>
      <c r="B4530" s="952" t="s">
        <v>4325</v>
      </c>
      <c r="C4530" s="955" t="s">
        <v>1757</v>
      </c>
      <c r="D4530" s="1209">
        <v>3</v>
      </c>
      <c r="E4530" s="911"/>
      <c r="F4530" s="590">
        <f>SUM(D4530*E4530)</f>
        <v>0</v>
      </c>
    </row>
    <row r="4531" spans="1:6" s="241" customFormat="1">
      <c r="A4531" s="954"/>
      <c r="B4531" s="952"/>
      <c r="C4531" s="955"/>
      <c r="D4531" s="1209"/>
      <c r="E4531" s="911"/>
      <c r="F4531" s="590"/>
    </row>
    <row r="4532" spans="1:6" s="241" customFormat="1" ht="25.5">
      <c r="A4532" s="954" t="s">
        <v>144</v>
      </c>
      <c r="B4532" s="952" t="s">
        <v>4324</v>
      </c>
      <c r="C4532" s="955" t="s">
        <v>283</v>
      </c>
      <c r="D4532" s="1209">
        <v>25</v>
      </c>
      <c r="E4532" s="911"/>
      <c r="F4532" s="590">
        <f>SUM(D4532*E4532)</f>
        <v>0</v>
      </c>
    </row>
    <row r="4533" spans="1:6" s="241" customFormat="1">
      <c r="A4533" s="954"/>
      <c r="B4533" s="952"/>
      <c r="C4533" s="955"/>
      <c r="D4533" s="1209"/>
      <c r="E4533" s="911"/>
      <c r="F4533" s="590"/>
    </row>
    <row r="4534" spans="1:6" s="241" customFormat="1" ht="29.25" customHeight="1">
      <c r="A4534" s="954" t="s">
        <v>147</v>
      </c>
      <c r="B4534" s="952" t="s">
        <v>4323</v>
      </c>
      <c r="C4534" s="955" t="s">
        <v>136</v>
      </c>
      <c r="D4534" s="1209">
        <v>25</v>
      </c>
      <c r="E4534" s="911"/>
      <c r="F4534" s="590">
        <f>SUM(D4534*E4534)</f>
        <v>0</v>
      </c>
    </row>
    <row r="4535" spans="1:6" s="241" customFormat="1">
      <c r="A4535" s="954"/>
      <c r="B4535" s="952"/>
      <c r="C4535" s="955"/>
      <c r="D4535" s="1209"/>
      <c r="E4535" s="911"/>
      <c r="F4535" s="590"/>
    </row>
    <row r="4536" spans="1:6" s="241" customFormat="1" ht="30" customHeight="1">
      <c r="A4536" s="954" t="s">
        <v>132</v>
      </c>
      <c r="B4536" s="952" t="s">
        <v>4322</v>
      </c>
      <c r="C4536" s="955" t="s">
        <v>136</v>
      </c>
      <c r="D4536" s="1209">
        <v>12</v>
      </c>
      <c r="E4536" s="911"/>
      <c r="F4536" s="590">
        <f>SUM(D4536*E4536)</f>
        <v>0</v>
      </c>
    </row>
    <row r="4537" spans="1:6" s="241" customFormat="1" ht="13.5" customHeight="1">
      <c r="A4537" s="954"/>
      <c r="B4537" s="952"/>
      <c r="C4537" s="955"/>
      <c r="D4537" s="1209"/>
      <c r="E4537" s="957"/>
      <c r="F4537" s="590"/>
    </row>
    <row r="4538" spans="1:6" s="241" customFormat="1" ht="51">
      <c r="A4538" s="954" t="s">
        <v>46</v>
      </c>
      <c r="B4538" s="958" t="s">
        <v>4321</v>
      </c>
      <c r="C4538" s="955" t="s">
        <v>1757</v>
      </c>
      <c r="D4538" s="1209">
        <v>1</v>
      </c>
      <c r="E4538" s="911"/>
      <c r="F4538" s="590">
        <f>SUM(D4538*E4538)</f>
        <v>0</v>
      </c>
    </row>
    <row r="4539" spans="1:6" s="241" customFormat="1" ht="13.5" customHeight="1">
      <c r="A4539" s="954"/>
      <c r="B4539" s="958"/>
      <c r="C4539" s="955"/>
      <c r="D4539" s="956"/>
      <c r="E4539" s="911"/>
      <c r="F4539" s="590"/>
    </row>
    <row r="4540" spans="1:6" s="241" customFormat="1" ht="25.5">
      <c r="A4540" s="954"/>
      <c r="B4540" s="297" t="s">
        <v>4174</v>
      </c>
      <c r="C4540" s="955"/>
      <c r="D4540" s="956"/>
      <c r="E4540" s="911"/>
      <c r="F4540" s="590"/>
    </row>
    <row r="4541" spans="1:6" s="241" customFormat="1">
      <c r="A4541" s="596"/>
      <c r="B4541" s="595"/>
      <c r="C4541" s="909"/>
      <c r="D4541" s="910"/>
      <c r="E4541" s="911"/>
      <c r="F4541" s="590"/>
    </row>
    <row r="4542" spans="1:6" s="301" customFormat="1">
      <c r="A4542" s="272"/>
      <c r="B4542" s="560" t="s">
        <v>2106</v>
      </c>
      <c r="C4542" s="298"/>
      <c r="D4542" s="299"/>
      <c r="E4542" s="300"/>
      <c r="F4542" s="224">
        <f>SUM(F4498:F4539)</f>
        <v>0</v>
      </c>
    </row>
    <row r="4543" spans="1:6" s="230" customFormat="1">
      <c r="A4543" s="292"/>
      <c r="B4543" s="254"/>
      <c r="C4543" s="293"/>
      <c r="D4543" s="294"/>
      <c r="E4543" s="275"/>
      <c r="F4543" s="231"/>
    </row>
    <row r="4544" spans="1:6" s="230" customFormat="1">
      <c r="A4544" s="292"/>
      <c r="B4544" s="254"/>
      <c r="C4544" s="293"/>
      <c r="D4544" s="294"/>
      <c r="E4544" s="275"/>
      <c r="F4544" s="231"/>
    </row>
    <row r="4545" spans="1:6" s="557" customFormat="1">
      <c r="A4545" s="558" t="s">
        <v>2092</v>
      </c>
      <c r="B4545" s="559" t="s">
        <v>117</v>
      </c>
      <c r="C4545" s="870"/>
      <c r="D4545" s="871"/>
      <c r="E4545" s="872"/>
      <c r="F4545" s="872"/>
    </row>
    <row r="4546" spans="1:6" s="230" customFormat="1">
      <c r="A4546" s="302"/>
      <c r="B4546" s="303"/>
      <c r="C4546" s="304"/>
      <c r="D4546" s="305"/>
      <c r="E4546" s="306"/>
      <c r="F4546" s="306"/>
    </row>
    <row r="4547" spans="1:6" s="233" customFormat="1" ht="25.5" customHeight="1">
      <c r="A4547" s="886" t="s">
        <v>198</v>
      </c>
      <c r="B4547" s="677" t="s">
        <v>4319</v>
      </c>
      <c r="C4547" s="583" t="s">
        <v>2108</v>
      </c>
      <c r="D4547" s="959">
        <v>210</v>
      </c>
      <c r="E4547" s="959"/>
      <c r="F4547" s="960">
        <f>E4547*D4547</f>
        <v>0</v>
      </c>
    </row>
    <row r="4548" spans="1:6" s="255" customFormat="1" ht="12.75" customHeight="1">
      <c r="A4548" s="886"/>
      <c r="B4548" s="677"/>
      <c r="C4548" s="583"/>
      <c r="D4548" s="959"/>
      <c r="E4548" s="959"/>
      <c r="F4548" s="960"/>
    </row>
    <row r="4549" spans="1:6" s="248" customFormat="1" ht="30" customHeight="1">
      <c r="A4549" s="886" t="s">
        <v>200</v>
      </c>
      <c r="B4549" s="926" t="s">
        <v>4318</v>
      </c>
      <c r="C4549" s="583" t="s">
        <v>2108</v>
      </c>
      <c r="D4549" s="959">
        <v>680</v>
      </c>
      <c r="E4549" s="959"/>
      <c r="F4549" s="960">
        <f>E4549*D4549</f>
        <v>0</v>
      </c>
    </row>
    <row r="4550" spans="1:6" s="255" customFormat="1">
      <c r="A4550" s="886"/>
      <c r="B4550" s="926"/>
      <c r="C4550" s="583"/>
      <c r="D4550" s="959"/>
      <c r="E4550" s="959"/>
      <c r="F4550" s="960"/>
    </row>
    <row r="4551" spans="1:6" s="248" customFormat="1" ht="31.5" customHeight="1">
      <c r="A4551" s="886" t="s">
        <v>203</v>
      </c>
      <c r="B4551" s="926" t="s">
        <v>4320</v>
      </c>
      <c r="C4551" s="583" t="s">
        <v>136</v>
      </c>
      <c r="D4551" s="959">
        <v>16</v>
      </c>
      <c r="E4551" s="959"/>
      <c r="F4551" s="960">
        <f>E4551*D4551</f>
        <v>0</v>
      </c>
    </row>
    <row r="4552" spans="1:6" s="255" customFormat="1" ht="15.75" customHeight="1">
      <c r="A4552" s="886"/>
      <c r="B4552" s="926"/>
      <c r="C4552" s="583"/>
      <c r="D4552" s="959"/>
      <c r="E4552" s="959"/>
      <c r="F4552" s="960"/>
    </row>
    <row r="4553" spans="1:6" s="248" customFormat="1" ht="25.5">
      <c r="A4553" s="886" t="s">
        <v>205</v>
      </c>
      <c r="B4553" s="926" t="s">
        <v>4317</v>
      </c>
      <c r="C4553" s="583" t="s">
        <v>136</v>
      </c>
      <c r="D4553" s="959">
        <v>16</v>
      </c>
      <c r="E4553" s="959"/>
      <c r="F4553" s="960">
        <f>E4553*D4553</f>
        <v>0</v>
      </c>
    </row>
    <row r="4554" spans="1:6" s="255" customFormat="1">
      <c r="A4554" s="886"/>
      <c r="B4554" s="926"/>
      <c r="C4554" s="583"/>
      <c r="D4554" s="959"/>
      <c r="E4554" s="959"/>
      <c r="F4554" s="960"/>
    </row>
    <row r="4555" spans="1:6" s="248" customFormat="1" ht="38.25">
      <c r="A4555" s="886" t="s">
        <v>137</v>
      </c>
      <c r="B4555" s="926" t="s">
        <v>2109</v>
      </c>
      <c r="C4555" s="583" t="s">
        <v>2110</v>
      </c>
      <c r="D4555" s="959">
        <v>16</v>
      </c>
      <c r="E4555" s="959"/>
      <c r="F4555" s="960">
        <f>E4555*D4555</f>
        <v>0</v>
      </c>
    </row>
    <row r="4556" spans="1:6" s="255" customFormat="1">
      <c r="A4556" s="886"/>
      <c r="B4556" s="926"/>
      <c r="C4556" s="583"/>
      <c r="D4556" s="959"/>
      <c r="E4556" s="959"/>
      <c r="F4556" s="960"/>
    </row>
    <row r="4557" spans="1:6" s="248" customFormat="1" ht="63.75">
      <c r="A4557" s="886" t="s">
        <v>144</v>
      </c>
      <c r="B4557" s="926" t="s">
        <v>4316</v>
      </c>
      <c r="C4557" s="583" t="s">
        <v>2108</v>
      </c>
      <c r="D4557" s="959">
        <v>530</v>
      </c>
      <c r="E4557" s="959"/>
      <c r="F4557" s="960">
        <f>E4557*D4557</f>
        <v>0</v>
      </c>
    </row>
    <row r="4558" spans="1:6" s="255" customFormat="1">
      <c r="A4558" s="886"/>
      <c r="B4558" s="926"/>
      <c r="C4558" s="583"/>
      <c r="D4558" s="959"/>
      <c r="E4558" s="959"/>
      <c r="F4558" s="960"/>
    </row>
    <row r="4559" spans="1:6" s="255" customFormat="1" ht="68.25" customHeight="1">
      <c r="A4559" s="886" t="s">
        <v>147</v>
      </c>
      <c r="B4559" s="926" t="s">
        <v>2111</v>
      </c>
      <c r="C4559" s="583" t="s">
        <v>136</v>
      </c>
      <c r="D4559" s="959">
        <v>60</v>
      </c>
      <c r="E4559" s="959"/>
      <c r="F4559" s="960">
        <f>E4559*D4559</f>
        <v>0</v>
      </c>
    </row>
    <row r="4560" spans="1:6" s="230" customFormat="1">
      <c r="A4560" s="886"/>
      <c r="B4560" s="926"/>
      <c r="C4560" s="583"/>
      <c r="D4560" s="959"/>
      <c r="E4560" s="959"/>
      <c r="F4560" s="960"/>
    </row>
    <row r="4561" spans="1:6" s="230" customFormat="1" ht="43.5" customHeight="1">
      <c r="A4561" s="886" t="s">
        <v>132</v>
      </c>
      <c r="B4561" s="926" t="s">
        <v>2112</v>
      </c>
      <c r="C4561" s="583" t="s">
        <v>136</v>
      </c>
      <c r="D4561" s="959">
        <v>8</v>
      </c>
      <c r="E4561" s="959"/>
      <c r="F4561" s="960">
        <f>E4561*D4561</f>
        <v>0</v>
      </c>
    </row>
    <row r="4562" spans="1:6" s="230" customFormat="1" ht="11.25" customHeight="1">
      <c r="A4562" s="886"/>
      <c r="B4562" s="926"/>
      <c r="C4562" s="583"/>
      <c r="D4562" s="959"/>
      <c r="E4562" s="959"/>
      <c r="F4562" s="960"/>
    </row>
    <row r="4563" spans="1:6" s="233" customFormat="1" ht="27.75" customHeight="1">
      <c r="A4563" s="886" t="s">
        <v>46</v>
      </c>
      <c r="B4563" s="926" t="s">
        <v>2113</v>
      </c>
      <c r="C4563" s="583" t="s">
        <v>136</v>
      </c>
      <c r="D4563" s="959">
        <v>156</v>
      </c>
      <c r="E4563" s="959"/>
      <c r="F4563" s="960">
        <f>E4563*D4563</f>
        <v>0</v>
      </c>
    </row>
    <row r="4564" spans="1:6" s="230" customFormat="1">
      <c r="A4564" s="886"/>
      <c r="B4564" s="926"/>
      <c r="C4564" s="583"/>
      <c r="D4564" s="959"/>
      <c r="E4564" s="959"/>
      <c r="F4564" s="960"/>
    </row>
    <row r="4565" spans="1:6" s="230" customFormat="1" ht="39" customHeight="1">
      <c r="A4565" s="886" t="s">
        <v>47</v>
      </c>
      <c r="B4565" s="926" t="s">
        <v>2114</v>
      </c>
      <c r="C4565" s="583" t="s">
        <v>136</v>
      </c>
      <c r="D4565" s="959">
        <v>10</v>
      </c>
      <c r="E4565" s="959"/>
      <c r="F4565" s="960">
        <f>E4565*D4565</f>
        <v>0</v>
      </c>
    </row>
    <row r="4566" spans="1:6" s="230" customFormat="1">
      <c r="A4566" s="886"/>
      <c r="B4566" s="926"/>
      <c r="C4566" s="583"/>
      <c r="D4566" s="959"/>
      <c r="E4566" s="959"/>
      <c r="F4566" s="960"/>
    </row>
    <row r="4567" spans="1:6" s="233" customFormat="1" ht="25.5">
      <c r="A4567" s="902" t="s">
        <v>17</v>
      </c>
      <c r="B4567" s="962" t="s">
        <v>2115</v>
      </c>
      <c r="C4567" s="583" t="s">
        <v>48</v>
      </c>
      <c r="D4567" s="959">
        <v>1</v>
      </c>
      <c r="E4567" s="959"/>
      <c r="F4567" s="960">
        <f>E4567*D4567</f>
        <v>0</v>
      </c>
    </row>
    <row r="4568" spans="1:6" s="233" customFormat="1">
      <c r="A4568" s="902"/>
      <c r="B4568" s="962"/>
      <c r="C4568" s="583"/>
      <c r="D4568" s="959"/>
      <c r="E4568" s="959"/>
      <c r="F4568" s="960"/>
    </row>
    <row r="4569" spans="1:6" s="241" customFormat="1" ht="25.5">
      <c r="A4569" s="961" t="s">
        <v>51</v>
      </c>
      <c r="B4569" s="938" t="s">
        <v>2116</v>
      </c>
      <c r="C4569" s="631" t="s">
        <v>48</v>
      </c>
      <c r="D4569" s="1203">
        <v>2</v>
      </c>
      <c r="E4569" s="959"/>
      <c r="F4569" s="960">
        <f>E4569*D4569</f>
        <v>0</v>
      </c>
    </row>
    <row r="4570" spans="1:6" s="230" customFormat="1" ht="12.75" customHeight="1">
      <c r="A4570" s="902"/>
      <c r="B4570" s="962"/>
      <c r="C4570" s="583"/>
      <c r="D4570" s="959"/>
      <c r="E4570" s="584"/>
      <c r="F4570" s="960"/>
    </row>
    <row r="4571" spans="1:6" s="230" customFormat="1" ht="25.5">
      <c r="A4571" s="902" t="s">
        <v>52</v>
      </c>
      <c r="B4571" s="962" t="s">
        <v>2117</v>
      </c>
      <c r="C4571" s="583" t="s">
        <v>48</v>
      </c>
      <c r="D4571" s="959">
        <v>1</v>
      </c>
      <c r="E4571" s="959"/>
      <c r="F4571" s="960">
        <f>E4571*D4571</f>
        <v>0</v>
      </c>
    </row>
    <row r="4572" spans="1:6" s="230" customFormat="1">
      <c r="A4572" s="902"/>
      <c r="B4572" s="962"/>
      <c r="C4572" s="583"/>
      <c r="D4572" s="959"/>
      <c r="E4572" s="959"/>
      <c r="F4572" s="960"/>
    </row>
    <row r="4573" spans="1:6" s="233" customFormat="1" ht="38.25">
      <c r="A4573" s="902" t="s">
        <v>53</v>
      </c>
      <c r="B4573" s="962" t="s">
        <v>2118</v>
      </c>
      <c r="C4573" s="583" t="s">
        <v>589</v>
      </c>
      <c r="D4573" s="959">
        <v>5</v>
      </c>
      <c r="E4573" s="959"/>
      <c r="F4573" s="960">
        <f>E4573*D4573</f>
        <v>0</v>
      </c>
    </row>
    <row r="4574" spans="1:6" s="230" customFormat="1">
      <c r="A4574" s="902"/>
      <c r="B4574" s="962"/>
      <c r="C4574" s="904"/>
      <c r="D4574" s="1204"/>
      <c r="E4574" s="959"/>
      <c r="F4574" s="960"/>
    </row>
    <row r="4575" spans="1:6" s="233" customFormat="1">
      <c r="A4575" s="902" t="s">
        <v>20</v>
      </c>
      <c r="B4575" s="962" t="s">
        <v>2119</v>
      </c>
      <c r="C4575" s="904" t="s">
        <v>48</v>
      </c>
      <c r="D4575" s="1204">
        <v>1</v>
      </c>
      <c r="E4575" s="959"/>
      <c r="F4575" s="960">
        <f>E4575*D4575</f>
        <v>0</v>
      </c>
    </row>
    <row r="4576" spans="1:6" s="233" customFormat="1">
      <c r="A4576" s="290"/>
      <c r="B4576" s="307"/>
      <c r="C4576" s="308"/>
      <c r="D4576" s="308"/>
      <c r="E4576" s="959"/>
      <c r="F4576" s="960"/>
    </row>
    <row r="4577" spans="1:6" s="230" customFormat="1">
      <c r="A4577" s="267"/>
      <c r="B4577" s="270"/>
      <c r="C4577" s="278"/>
      <c r="D4577" s="278"/>
      <c r="E4577" s="309"/>
      <c r="F4577" s="888"/>
    </row>
    <row r="4578" spans="1:6" s="557" customFormat="1">
      <c r="A4578" s="905"/>
      <c r="B4578" s="560" t="s">
        <v>2120</v>
      </c>
      <c r="C4578" s="877"/>
      <c r="D4578" s="877"/>
      <c r="E4578" s="878"/>
      <c r="F4578" s="224">
        <f>SUM(F4547:F4576)</f>
        <v>0</v>
      </c>
    </row>
    <row r="4579" spans="1:6" s="230" customFormat="1">
      <c r="A4579" s="277"/>
      <c r="B4579" s="236"/>
      <c r="C4579" s="238"/>
      <c r="D4579" s="238"/>
      <c r="E4579" s="239"/>
    </row>
    <row r="4580" spans="1:6" s="230" customFormat="1">
      <c r="A4580" s="277"/>
      <c r="B4580" s="236"/>
      <c r="C4580" s="238"/>
      <c r="D4580" s="238"/>
      <c r="E4580" s="239"/>
    </row>
    <row r="4581" spans="1:6" s="557" customFormat="1" ht="12.75" customHeight="1">
      <c r="A4581" s="558" t="s">
        <v>2107</v>
      </c>
      <c r="B4581" s="559" t="s">
        <v>4254</v>
      </c>
      <c r="C4581" s="870"/>
      <c r="D4581" s="871"/>
      <c r="E4581" s="872"/>
      <c r="F4581" s="872"/>
    </row>
    <row r="4582" spans="1:6" s="557" customFormat="1" ht="12.75" customHeight="1">
      <c r="A4582" s="905"/>
      <c r="B4582" s="944"/>
      <c r="C4582" s="877"/>
      <c r="D4582" s="877"/>
      <c r="E4582" s="878"/>
      <c r="F4582" s="585"/>
    </row>
    <row r="4583" spans="1:6" s="557" customFormat="1" ht="29.25" customHeight="1">
      <c r="A4583" s="905"/>
      <c r="B4583" s="1348" t="s">
        <v>2122</v>
      </c>
      <c r="C4583" s="1348"/>
      <c r="D4583" s="1348"/>
      <c r="E4583" s="1348"/>
      <c r="F4583" s="1348"/>
    </row>
    <row r="4584" spans="1:6" s="241" customFormat="1">
      <c r="A4584" s="596"/>
      <c r="B4584" s="587"/>
      <c r="C4584" s="588"/>
      <c r="D4584" s="906"/>
      <c r="E4584" s="878"/>
      <c r="F4584" s="590"/>
    </row>
    <row r="4585" spans="1:6" s="241" customFormat="1" ht="25.5">
      <c r="A4585" s="596" t="s">
        <v>198</v>
      </c>
      <c r="B4585" s="587" t="s">
        <v>2123</v>
      </c>
      <c r="C4585" s="588" t="s">
        <v>283</v>
      </c>
      <c r="D4585" s="1202">
        <v>60</v>
      </c>
      <c r="E4585" s="878"/>
      <c r="F4585" s="590">
        <f>SUM(D4585*E4585)</f>
        <v>0</v>
      </c>
    </row>
    <row r="4586" spans="1:6" s="241" customFormat="1">
      <c r="A4586" s="596"/>
      <c r="B4586" s="587"/>
      <c r="C4586" s="588"/>
      <c r="D4586" s="1202"/>
      <c r="E4586" s="878"/>
      <c r="F4586" s="590"/>
    </row>
    <row r="4587" spans="1:6" s="241" customFormat="1" ht="52.5" customHeight="1">
      <c r="A4587" s="596" t="s">
        <v>200</v>
      </c>
      <c r="B4587" s="587" t="s">
        <v>4156</v>
      </c>
      <c r="C4587" s="588" t="s">
        <v>202</v>
      </c>
      <c r="D4587" s="1202">
        <v>21</v>
      </c>
      <c r="E4587" s="878"/>
      <c r="F4587" s="590">
        <f>SUM(D4587*E4587)</f>
        <v>0</v>
      </c>
    </row>
    <row r="4588" spans="1:6" s="241" customFormat="1">
      <c r="A4588" s="596"/>
      <c r="B4588" s="587"/>
      <c r="C4588" s="588"/>
      <c r="D4588" s="1202"/>
      <c r="E4588" s="878"/>
      <c r="F4588" s="590"/>
    </row>
    <row r="4589" spans="1:6" s="241" customFormat="1" ht="30.75" customHeight="1">
      <c r="A4589" s="596" t="s">
        <v>203</v>
      </c>
      <c r="B4589" s="587" t="s">
        <v>105</v>
      </c>
      <c r="C4589" s="588" t="s">
        <v>208</v>
      </c>
      <c r="D4589" s="1202">
        <v>60</v>
      </c>
      <c r="E4589" s="878"/>
      <c r="F4589" s="590">
        <f>SUM(D4589*E4589)</f>
        <v>0</v>
      </c>
    </row>
    <row r="4590" spans="1:6" s="241" customFormat="1">
      <c r="A4590" s="596"/>
      <c r="B4590" s="587"/>
      <c r="C4590" s="588"/>
      <c r="D4590" s="1202"/>
      <c r="E4590" s="878"/>
      <c r="F4590" s="590"/>
    </row>
    <row r="4591" spans="1:6" s="241" customFormat="1" ht="25.5">
      <c r="A4591" s="596" t="s">
        <v>205</v>
      </c>
      <c r="B4591" s="587" t="s">
        <v>106</v>
      </c>
      <c r="C4591" s="588" t="s">
        <v>202</v>
      </c>
      <c r="D4591" s="1202">
        <v>1.5</v>
      </c>
      <c r="E4591" s="878"/>
      <c r="F4591" s="590">
        <f>SUM(D4591*E4591)</f>
        <v>0</v>
      </c>
    </row>
    <row r="4592" spans="1:6" s="241" customFormat="1">
      <c r="A4592" s="596"/>
      <c r="B4592" s="587"/>
      <c r="C4592" s="588"/>
      <c r="D4592" s="1202"/>
      <c r="E4592" s="878"/>
      <c r="F4592" s="590"/>
    </row>
    <row r="4593" spans="1:6" s="241" customFormat="1">
      <c r="A4593" s="596" t="s">
        <v>137</v>
      </c>
      <c r="B4593" s="587" t="s">
        <v>107</v>
      </c>
      <c r="C4593" s="588" t="s">
        <v>136</v>
      </c>
      <c r="D4593" s="1202">
        <v>120</v>
      </c>
      <c r="E4593" s="878"/>
      <c r="F4593" s="590">
        <f>D4593*E4593</f>
        <v>0</v>
      </c>
    </row>
    <row r="4594" spans="1:6" s="241" customFormat="1">
      <c r="A4594" s="596"/>
      <c r="B4594" s="587"/>
      <c r="C4594" s="588"/>
      <c r="D4594" s="1202"/>
      <c r="E4594" s="878"/>
      <c r="F4594" s="590"/>
    </row>
    <row r="4595" spans="1:6" s="241" customFormat="1">
      <c r="A4595" s="596" t="s">
        <v>144</v>
      </c>
      <c r="B4595" s="587" t="s">
        <v>2124</v>
      </c>
      <c r="C4595" s="588" t="s">
        <v>283</v>
      </c>
      <c r="D4595" s="1202">
        <v>60</v>
      </c>
      <c r="E4595" s="878"/>
      <c r="F4595" s="590">
        <f>D4595*E4595</f>
        <v>0</v>
      </c>
    </row>
    <row r="4596" spans="1:6" s="241" customFormat="1">
      <c r="A4596" s="596"/>
      <c r="B4596" s="587"/>
      <c r="C4596" s="588"/>
      <c r="D4596" s="1202"/>
      <c r="E4596" s="878"/>
      <c r="F4596" s="224"/>
    </row>
    <row r="4597" spans="1:6" s="241" customFormat="1">
      <c r="A4597" s="596" t="s">
        <v>147</v>
      </c>
      <c r="B4597" s="587" t="s">
        <v>2125</v>
      </c>
      <c r="C4597" s="588" t="s">
        <v>283</v>
      </c>
      <c r="D4597" s="1202">
        <v>120</v>
      </c>
      <c r="E4597" s="878"/>
      <c r="F4597" s="590">
        <f>D4597*E4597</f>
        <v>0</v>
      </c>
    </row>
    <row r="4598" spans="1:6" s="241" customFormat="1">
      <c r="A4598" s="596"/>
      <c r="B4598" s="587"/>
      <c r="C4598" s="588"/>
      <c r="D4598" s="1202"/>
      <c r="E4598" s="878"/>
      <c r="F4598" s="590"/>
    </row>
    <row r="4599" spans="1:6" s="241" customFormat="1" ht="25.5">
      <c r="A4599" s="596" t="s">
        <v>132</v>
      </c>
      <c r="B4599" s="587" t="s">
        <v>108</v>
      </c>
      <c r="C4599" s="588" t="s">
        <v>202</v>
      </c>
      <c r="D4599" s="1202">
        <v>1.5</v>
      </c>
      <c r="E4599" s="589"/>
      <c r="F4599" s="590">
        <f>D4599*E4599</f>
        <v>0</v>
      </c>
    </row>
    <row r="4600" spans="1:6" s="241" customFormat="1">
      <c r="A4600" s="596"/>
      <c r="B4600" s="587"/>
      <c r="C4600" s="588"/>
      <c r="D4600" s="1202"/>
      <c r="E4600" s="878"/>
      <c r="F4600" s="590"/>
    </row>
    <row r="4601" spans="1:6" s="241" customFormat="1">
      <c r="A4601" s="596" t="s">
        <v>46</v>
      </c>
      <c r="B4601" s="587" t="s">
        <v>109</v>
      </c>
      <c r="C4601" s="588" t="s">
        <v>283</v>
      </c>
      <c r="D4601" s="1202">
        <v>60</v>
      </c>
      <c r="E4601" s="878"/>
      <c r="F4601" s="590">
        <f>D4601*E4601</f>
        <v>0</v>
      </c>
    </row>
    <row r="4602" spans="1:6" s="241" customFormat="1">
      <c r="A4602" s="596"/>
      <c r="B4602" s="587"/>
      <c r="C4602" s="588"/>
      <c r="D4602" s="1202"/>
      <c r="E4602" s="878"/>
      <c r="F4602" s="590"/>
    </row>
    <row r="4603" spans="1:6" s="241" customFormat="1" ht="38.25">
      <c r="A4603" s="596" t="s">
        <v>47</v>
      </c>
      <c r="B4603" s="587" t="s">
        <v>2126</v>
      </c>
      <c r="C4603" s="588" t="s">
        <v>202</v>
      </c>
      <c r="D4603" s="1202">
        <v>16</v>
      </c>
      <c r="E4603" s="878"/>
      <c r="F4603" s="590">
        <f>D4603*E4603</f>
        <v>0</v>
      </c>
    </row>
    <row r="4604" spans="1:6" s="241" customFormat="1">
      <c r="A4604" s="596"/>
      <c r="B4604" s="587"/>
      <c r="C4604" s="588"/>
      <c r="D4604" s="1202"/>
      <c r="E4604" s="878"/>
      <c r="F4604" s="590"/>
    </row>
    <row r="4605" spans="1:6" s="241" customFormat="1" ht="27.75" customHeight="1">
      <c r="A4605" s="596" t="s">
        <v>17</v>
      </c>
      <c r="B4605" s="587" t="s">
        <v>2127</v>
      </c>
      <c r="C4605" s="588" t="s">
        <v>202</v>
      </c>
      <c r="D4605" s="1202">
        <v>8</v>
      </c>
      <c r="E4605" s="878"/>
      <c r="F4605" s="590">
        <f>D4605*E4605</f>
        <v>0</v>
      </c>
    </row>
    <row r="4606" spans="1:6" s="241" customFormat="1">
      <c r="A4606" s="596"/>
      <c r="B4606" s="587"/>
      <c r="C4606" s="588"/>
      <c r="D4606" s="1202"/>
      <c r="E4606" s="878"/>
      <c r="F4606" s="590"/>
    </row>
    <row r="4607" spans="1:6" s="241" customFormat="1" ht="25.5">
      <c r="A4607" s="596" t="s">
        <v>51</v>
      </c>
      <c r="B4607" s="587" t="s">
        <v>110</v>
      </c>
      <c r="C4607" s="588" t="s">
        <v>202</v>
      </c>
      <c r="D4607" s="1202">
        <v>2</v>
      </c>
      <c r="E4607" s="878"/>
      <c r="F4607" s="590">
        <f>D4607*E4607</f>
        <v>0</v>
      </c>
    </row>
    <row r="4608" spans="1:6" s="241" customFormat="1">
      <c r="A4608" s="596"/>
      <c r="B4608" s="587"/>
      <c r="C4608" s="588"/>
      <c r="D4608" s="1202"/>
      <c r="E4608" s="878"/>
      <c r="F4608" s="590"/>
    </row>
    <row r="4609" spans="1:6" s="241" customFormat="1" ht="38.25">
      <c r="A4609" s="1346" t="s">
        <v>52</v>
      </c>
      <c r="B4609" s="587" t="s">
        <v>115</v>
      </c>
      <c r="C4609" s="588"/>
      <c r="D4609" s="1202"/>
      <c r="E4609" s="878"/>
      <c r="F4609" s="590"/>
    </row>
    <row r="4610" spans="1:6" s="241" customFormat="1">
      <c r="A4610" s="1346"/>
      <c r="B4610" s="587" t="s">
        <v>111</v>
      </c>
      <c r="C4610" s="588"/>
      <c r="D4610" s="1202"/>
      <c r="E4610" s="878"/>
      <c r="F4610" s="590"/>
    </row>
    <row r="4611" spans="1:6" s="241" customFormat="1">
      <c r="A4611" s="1346"/>
      <c r="B4611" s="587" t="s">
        <v>112</v>
      </c>
      <c r="C4611" s="588"/>
      <c r="D4611" s="1202"/>
      <c r="E4611" s="878"/>
      <c r="F4611" s="590"/>
    </row>
    <row r="4612" spans="1:6" s="241" customFormat="1">
      <c r="A4612" s="1346"/>
      <c r="B4612" s="587" t="s">
        <v>113</v>
      </c>
      <c r="C4612" s="588"/>
      <c r="D4612" s="1202"/>
      <c r="E4612" s="878"/>
      <c r="F4612" s="590"/>
    </row>
    <row r="4613" spans="1:6" s="241" customFormat="1" ht="25.5">
      <c r="A4613" s="1346"/>
      <c r="B4613" s="587" t="s">
        <v>114</v>
      </c>
      <c r="C4613" s="588"/>
      <c r="D4613" s="1202"/>
      <c r="E4613" s="878"/>
      <c r="F4613" s="590"/>
    </row>
    <row r="4614" spans="1:6" s="241" customFormat="1">
      <c r="A4614" s="1346"/>
      <c r="B4614" s="587" t="s">
        <v>135</v>
      </c>
      <c r="C4614" s="588" t="s">
        <v>245</v>
      </c>
      <c r="D4614" s="1202">
        <v>1</v>
      </c>
      <c r="E4614" s="878"/>
      <c r="F4614" s="590">
        <f>D4614*E4614</f>
        <v>0</v>
      </c>
    </row>
    <row r="4615" spans="1:6" s="241" customFormat="1">
      <c r="A4615" s="596"/>
      <c r="B4615" s="587"/>
      <c r="C4615" s="588"/>
      <c r="D4615" s="1202"/>
      <c r="E4615" s="878"/>
      <c r="F4615" s="590"/>
    </row>
    <row r="4616" spans="1:6" s="241" customFormat="1" ht="38.25">
      <c r="A4616" s="1346" t="s">
        <v>53</v>
      </c>
      <c r="B4616" s="587" t="s">
        <v>2128</v>
      </c>
      <c r="C4616" s="588"/>
      <c r="D4616" s="1202"/>
      <c r="E4616" s="878"/>
      <c r="F4616" s="590"/>
    </row>
    <row r="4617" spans="1:6" s="241" customFormat="1">
      <c r="A4617" s="1346"/>
      <c r="B4617" s="587" t="s">
        <v>111</v>
      </c>
      <c r="C4617" s="588"/>
      <c r="D4617" s="1202"/>
      <c r="E4617" s="878"/>
      <c r="F4617" s="590"/>
    </row>
    <row r="4618" spans="1:6" s="241" customFormat="1">
      <c r="A4618" s="1346"/>
      <c r="B4618" s="587" t="s">
        <v>112</v>
      </c>
      <c r="C4618" s="588"/>
      <c r="D4618" s="1202"/>
      <c r="E4618" s="878"/>
      <c r="F4618" s="590"/>
    </row>
    <row r="4619" spans="1:6" s="241" customFormat="1">
      <c r="A4619" s="1346"/>
      <c r="B4619" s="587" t="s">
        <v>113</v>
      </c>
      <c r="C4619" s="588"/>
      <c r="D4619" s="1202"/>
      <c r="E4619" s="878"/>
      <c r="F4619" s="590"/>
    </row>
    <row r="4620" spans="1:6" s="241" customFormat="1" ht="25.5">
      <c r="A4620" s="1346"/>
      <c r="B4620" s="587" t="s">
        <v>114</v>
      </c>
      <c r="C4620" s="588"/>
      <c r="D4620" s="1202"/>
      <c r="E4620" s="878"/>
      <c r="F4620" s="590"/>
    </row>
    <row r="4621" spans="1:6" s="241" customFormat="1">
      <c r="A4621" s="1346"/>
      <c r="B4621" s="587" t="s">
        <v>135</v>
      </c>
      <c r="C4621" s="588" t="s">
        <v>245</v>
      </c>
      <c r="D4621" s="1202">
        <v>1</v>
      </c>
      <c r="E4621" s="878"/>
      <c r="F4621" s="590">
        <f>D4621*E4621</f>
        <v>0</v>
      </c>
    </row>
    <row r="4622" spans="1:6" s="241" customFormat="1">
      <c r="A4622" s="596"/>
      <c r="B4622" s="587"/>
      <c r="C4622" s="588"/>
      <c r="D4622" s="1202"/>
      <c r="E4622" s="878"/>
      <c r="F4622" s="590"/>
    </row>
    <row r="4623" spans="1:6" s="241" customFormat="1" ht="79.5" customHeight="1">
      <c r="A4623" s="596" t="s">
        <v>20</v>
      </c>
      <c r="B4623" s="587" t="s">
        <v>2129</v>
      </c>
      <c r="C4623" s="588" t="s">
        <v>202</v>
      </c>
      <c r="D4623" s="1202">
        <v>3.5</v>
      </c>
      <c r="E4623" s="878"/>
      <c r="F4623" s="590">
        <f>D4623*E4623</f>
        <v>0</v>
      </c>
    </row>
    <row r="4624" spans="1:6" s="241" customFormat="1">
      <c r="A4624" s="596"/>
      <c r="B4624" s="587"/>
      <c r="C4624" s="588"/>
      <c r="D4624" s="1202"/>
      <c r="E4624" s="878"/>
      <c r="F4624" s="590"/>
    </row>
    <row r="4625" spans="1:6" s="241" customFormat="1">
      <c r="A4625" s="1346" t="s">
        <v>21</v>
      </c>
      <c r="B4625" s="587" t="s">
        <v>2130</v>
      </c>
      <c r="C4625" s="588"/>
      <c r="D4625" s="1202"/>
      <c r="E4625" s="878"/>
      <c r="F4625" s="590"/>
    </row>
    <row r="4626" spans="1:6" s="241" customFormat="1" ht="25.5" customHeight="1">
      <c r="A4626" s="1346"/>
      <c r="B4626" s="587" t="s">
        <v>2131</v>
      </c>
      <c r="C4626" s="588"/>
      <c r="D4626" s="1202"/>
      <c r="E4626" s="878"/>
      <c r="F4626" s="590"/>
    </row>
    <row r="4627" spans="1:6" s="241" customFormat="1" ht="25.5">
      <c r="A4627" s="1346"/>
      <c r="B4627" s="587" t="s">
        <v>2132</v>
      </c>
      <c r="C4627" s="588"/>
      <c r="D4627" s="1202"/>
      <c r="E4627" s="878"/>
      <c r="F4627" s="590"/>
    </row>
    <row r="4628" spans="1:6" s="241" customFormat="1" ht="38.25">
      <c r="A4628" s="1346"/>
      <c r="B4628" s="587" t="s">
        <v>2133</v>
      </c>
      <c r="C4628" s="588" t="s">
        <v>136</v>
      </c>
      <c r="D4628" s="1202">
        <v>1</v>
      </c>
      <c r="E4628" s="878"/>
      <c r="F4628" s="590">
        <f>D4628*E4628</f>
        <v>0</v>
      </c>
    </row>
    <row r="4629" spans="1:6" s="241" customFormat="1">
      <c r="A4629" s="596"/>
      <c r="B4629" s="587"/>
      <c r="C4629" s="588"/>
      <c r="D4629" s="1202"/>
      <c r="E4629" s="878"/>
      <c r="F4629" s="590"/>
    </row>
    <row r="4630" spans="1:6" s="241" customFormat="1">
      <c r="A4630" s="596" t="s">
        <v>22</v>
      </c>
      <c r="B4630" s="587" t="s">
        <v>116</v>
      </c>
      <c r="C4630" s="588" t="s">
        <v>2043</v>
      </c>
      <c r="D4630" s="1202">
        <v>1</v>
      </c>
      <c r="E4630" s="878"/>
      <c r="F4630" s="590">
        <f>D4630*E4630</f>
        <v>0</v>
      </c>
    </row>
    <row r="4631" spans="1:6" s="241" customFormat="1">
      <c r="A4631" s="596"/>
      <c r="B4631" s="587"/>
      <c r="C4631" s="588"/>
      <c r="D4631" s="963"/>
      <c r="E4631" s="878"/>
      <c r="F4631" s="590"/>
    </row>
    <row r="4632" spans="1:6" s="557" customFormat="1">
      <c r="A4632" s="292"/>
      <c r="B4632" s="310"/>
      <c r="C4632" s="311"/>
      <c r="D4632" s="312"/>
      <c r="E4632" s="964"/>
      <c r="F4632" s="224"/>
    </row>
    <row r="4633" spans="1:6" s="557" customFormat="1" ht="25.5">
      <c r="A4633" s="292"/>
      <c r="B4633" s="560" t="s">
        <v>4255</v>
      </c>
      <c r="C4633" s="238"/>
      <c r="D4633" s="238"/>
      <c r="E4633" s="878"/>
      <c r="F4633" s="224">
        <f>SUM(F4584:F4631)</f>
        <v>0</v>
      </c>
    </row>
    <row r="4634" spans="1:6" s="557" customFormat="1">
      <c r="A4634" s="277"/>
      <c r="B4634" s="236"/>
      <c r="C4634" s="238"/>
      <c r="D4634" s="238"/>
      <c r="E4634" s="239"/>
      <c r="F4634" s="230"/>
    </row>
    <row r="4635" spans="1:6" s="557" customFormat="1">
      <c r="A4635" s="277"/>
      <c r="B4635" s="236"/>
      <c r="C4635" s="238"/>
      <c r="D4635" s="238"/>
      <c r="E4635" s="239"/>
      <c r="F4635" s="240"/>
    </row>
    <row r="4636" spans="1:6" s="557" customFormat="1">
      <c r="A4636" s="558" t="s">
        <v>2121</v>
      </c>
      <c r="B4636" s="559" t="s">
        <v>4157</v>
      </c>
      <c r="C4636" s="870"/>
      <c r="D4636" s="871"/>
      <c r="E4636" s="872"/>
      <c r="F4636" s="872"/>
    </row>
    <row r="4637" spans="1:6" s="557" customFormat="1">
      <c r="A4637" s="905"/>
      <c r="B4637" s="560"/>
      <c r="C4637" s="877"/>
      <c r="D4637" s="877"/>
      <c r="E4637" s="878"/>
      <c r="F4637" s="585"/>
    </row>
    <row r="4638" spans="1:6" s="557" customFormat="1">
      <c r="A4638" s="905"/>
      <c r="B4638" s="560"/>
      <c r="C4638" s="877"/>
      <c r="D4638" s="877"/>
      <c r="E4638" s="878"/>
      <c r="F4638" s="585"/>
    </row>
    <row r="4639" spans="1:6" s="241" customFormat="1" ht="25.5">
      <c r="A4639" s="596" t="s">
        <v>198</v>
      </c>
      <c r="B4639" s="587" t="s">
        <v>4158</v>
      </c>
      <c r="C4639" s="588" t="s">
        <v>245</v>
      </c>
      <c r="D4639" s="963">
        <v>100</v>
      </c>
      <c r="E4639" s="878"/>
      <c r="F4639" s="590">
        <f>SUM(D4639*E4639)</f>
        <v>0</v>
      </c>
    </row>
    <row r="4640" spans="1:6" s="557" customFormat="1">
      <c r="A4640" s="905"/>
      <c r="B4640" s="560"/>
      <c r="C4640" s="877"/>
      <c r="D4640" s="877"/>
      <c r="E4640" s="878"/>
      <c r="F4640" s="585"/>
    </row>
    <row r="4641" spans="1:6" s="557" customFormat="1">
      <c r="A4641" s="905"/>
      <c r="B4641" s="560"/>
      <c r="C4641" s="877"/>
      <c r="D4641" s="877"/>
      <c r="E4641" s="878"/>
      <c r="F4641" s="585"/>
    </row>
    <row r="4642" spans="1:6" s="557" customFormat="1">
      <c r="A4642" s="905"/>
      <c r="B4642" s="560" t="s">
        <v>4159</v>
      </c>
      <c r="C4642" s="877"/>
      <c r="D4642" s="877"/>
      <c r="E4642" s="878"/>
      <c r="F4642" s="224">
        <f>SUM(F4638:F4640)</f>
        <v>0</v>
      </c>
    </row>
    <row r="4643" spans="1:6" s="557" customFormat="1">
      <c r="A4643" s="905"/>
      <c r="B4643" s="560"/>
      <c r="C4643" s="877"/>
      <c r="D4643" s="877"/>
      <c r="E4643" s="878"/>
      <c r="F4643" s="224"/>
    </row>
    <row r="4644" spans="1:6" s="557" customFormat="1">
      <c r="A4644" s="905"/>
      <c r="B4644" s="560"/>
      <c r="C4644" s="877"/>
      <c r="D4644" s="877"/>
      <c r="E4644" s="878"/>
      <c r="F4644" s="585"/>
    </row>
    <row r="4645" spans="1:6" s="557" customFormat="1">
      <c r="A4645" s="965"/>
      <c r="B4645" s="316" t="s">
        <v>150</v>
      </c>
      <c r="C4645" s="966"/>
      <c r="D4645" s="967"/>
      <c r="E4645" s="317"/>
      <c r="F4645" s="318"/>
    </row>
    <row r="4646" spans="1:6" s="557" customFormat="1">
      <c r="A4646" s="596"/>
      <c r="B4646" s="968"/>
      <c r="C4646" s="969"/>
      <c r="D4646" s="906"/>
      <c r="E4646" s="970"/>
      <c r="F4646" s="585"/>
    </row>
    <row r="4647" spans="1:6" s="557" customFormat="1">
      <c r="A4647" s="596" t="s">
        <v>258</v>
      </c>
      <c r="B4647" s="968" t="str">
        <f>B3448</f>
        <v>DEMONTAŽA</v>
      </c>
      <c r="C4647" s="969"/>
      <c r="D4647" s="906"/>
      <c r="E4647" s="970"/>
      <c r="F4647" s="589">
        <f>F3453</f>
        <v>0</v>
      </c>
    </row>
    <row r="4648" spans="1:6" s="557" customFormat="1">
      <c r="A4648" s="596" t="s">
        <v>261</v>
      </c>
      <c r="B4648" s="968" t="str">
        <f>B3457</f>
        <v>RAZVODNI ORMARI</v>
      </c>
      <c r="C4648" s="969"/>
      <c r="D4648" s="906"/>
      <c r="E4648" s="970"/>
      <c r="F4648" s="589">
        <f>F3637</f>
        <v>0</v>
      </c>
    </row>
    <row r="4649" spans="1:6" s="557" customFormat="1">
      <c r="A4649" s="596" t="s">
        <v>262</v>
      </c>
      <c r="B4649" s="968" t="str">
        <f>B3640</f>
        <v>RASVJETA</v>
      </c>
      <c r="C4649" s="969"/>
      <c r="D4649" s="906"/>
      <c r="E4649" s="970"/>
      <c r="F4649" s="589">
        <f>F3790</f>
        <v>0</v>
      </c>
    </row>
    <row r="4650" spans="1:6" s="557" customFormat="1">
      <c r="A4650" s="596" t="s">
        <v>263</v>
      </c>
      <c r="B4650" s="968" t="str">
        <f>B3793</f>
        <v>VANJSKA RASVJETA</v>
      </c>
      <c r="C4650" s="969"/>
      <c r="D4650" s="906"/>
      <c r="E4650" s="970"/>
      <c r="F4650" s="589">
        <f>F3859</f>
        <v>0</v>
      </c>
    </row>
    <row r="4651" spans="1:6" s="557" customFormat="1" ht="25.5">
      <c r="A4651" s="596" t="s">
        <v>264</v>
      </c>
      <c r="B4651" s="968" t="str">
        <f>B3862</f>
        <v>INSTALACIJSKI MATERIJAL I TEHNOLOŠKI PRIKLJUČCI</v>
      </c>
      <c r="C4651" s="969"/>
      <c r="D4651" s="906"/>
      <c r="E4651" s="970"/>
      <c r="F4651" s="589">
        <f>F3962</f>
        <v>0</v>
      </c>
    </row>
    <row r="4652" spans="1:6" s="557" customFormat="1">
      <c r="A4652" s="596" t="s">
        <v>265</v>
      </c>
      <c r="B4652" s="968" t="str">
        <f>B3965</f>
        <v>KABELI I KABELSKE POLICE</v>
      </c>
      <c r="C4652" s="969"/>
      <c r="D4652" s="906"/>
      <c r="E4652" s="970"/>
      <c r="F4652" s="589">
        <f>F4028</f>
        <v>0</v>
      </c>
    </row>
    <row r="4653" spans="1:6" s="557" customFormat="1">
      <c r="A4653" s="596" t="s">
        <v>118</v>
      </c>
      <c r="B4653" s="968" t="str">
        <f>B4033</f>
        <v>INSTALACIJA STRUKTURNOG KABLIRANJA</v>
      </c>
      <c r="C4653" s="971"/>
      <c r="D4653" s="879"/>
      <c r="E4653" s="970"/>
      <c r="F4653" s="589">
        <f>F4152</f>
        <v>0</v>
      </c>
    </row>
    <row r="4654" spans="1:6" s="557" customFormat="1">
      <c r="A4654" s="596" t="s">
        <v>119</v>
      </c>
      <c r="B4654" s="968" t="str">
        <f>B4155</f>
        <v xml:space="preserve">ANTENSKA INSTALACIJA </v>
      </c>
      <c r="C4654" s="971"/>
      <c r="D4654" s="879"/>
      <c r="E4654" s="970"/>
      <c r="F4654" s="589">
        <f>F4203</f>
        <v>0</v>
      </c>
    </row>
    <row r="4655" spans="1:6" s="557" customFormat="1">
      <c r="A4655" s="596" t="s">
        <v>1988</v>
      </c>
      <c r="B4655" s="968" t="str">
        <f>B4208</f>
        <v>INSTALACIJA ŠKOLSKOG SATA I ZVONA</v>
      </c>
      <c r="C4655" s="971"/>
      <c r="D4655" s="879"/>
      <c r="E4655" s="970"/>
      <c r="F4655" s="589">
        <f>F4250</f>
        <v>0</v>
      </c>
    </row>
    <row r="4656" spans="1:6" s="557" customFormat="1">
      <c r="A4656" s="596" t="s">
        <v>2020</v>
      </c>
      <c r="B4656" s="968" t="str">
        <f>B4253</f>
        <v>MULTIMEDIJA I OZVUČENJE</v>
      </c>
      <c r="C4656" s="971"/>
      <c r="D4656" s="879"/>
      <c r="E4656" s="970"/>
      <c r="F4656" s="589">
        <f>F4356</f>
        <v>0</v>
      </c>
    </row>
    <row r="4657" spans="1:8" s="557" customFormat="1">
      <c r="A4657" s="596" t="s">
        <v>2038</v>
      </c>
      <c r="B4657" s="968" t="str">
        <f>B4359</f>
        <v>ODIMLJAVANJE</v>
      </c>
      <c r="C4657" s="971"/>
      <c r="D4657" s="879"/>
      <c r="E4657" s="970"/>
      <c r="F4657" s="589">
        <f>F4464</f>
        <v>0</v>
      </c>
    </row>
    <row r="4658" spans="1:8" s="557" customFormat="1">
      <c r="A4658" s="596" t="s">
        <v>2064</v>
      </c>
      <c r="B4658" s="968" t="str">
        <f>B4467</f>
        <v>SOS INSTALACIJA</v>
      </c>
      <c r="C4658" s="971"/>
      <c r="D4658" s="879"/>
      <c r="E4658" s="970"/>
      <c r="F4658" s="589">
        <f>F4491</f>
        <v>0</v>
      </c>
    </row>
    <row r="4659" spans="1:8" s="557" customFormat="1">
      <c r="A4659" s="596" t="s">
        <v>2086</v>
      </c>
      <c r="B4659" s="968" t="str">
        <f>B4494</f>
        <v>INSTALACIJE STROJARNICE</v>
      </c>
      <c r="C4659" s="971"/>
      <c r="D4659" s="879"/>
      <c r="E4659" s="970"/>
      <c r="F4659" s="589">
        <f>F4542</f>
        <v>0</v>
      </c>
    </row>
    <row r="4660" spans="1:8" s="557" customFormat="1">
      <c r="A4660" s="596" t="s">
        <v>2092</v>
      </c>
      <c r="B4660" s="968" t="str">
        <f>B4545</f>
        <v>GROMOBRANSKA INSTALACIJA</v>
      </c>
      <c r="C4660" s="971"/>
      <c r="D4660" s="879"/>
      <c r="E4660" s="970"/>
      <c r="F4660" s="589">
        <f>F4578</f>
        <v>0</v>
      </c>
    </row>
    <row r="4661" spans="1:8" s="557" customFormat="1" ht="25.5">
      <c r="A4661" s="596" t="s">
        <v>2107</v>
      </c>
      <c r="B4661" s="968" t="str">
        <f>B4581</f>
        <v>ELEKTRONIČKA komUNIKACIJSKA INSTALACIJA (EKI)</v>
      </c>
      <c r="C4661" s="971"/>
      <c r="D4661" s="879"/>
      <c r="E4661" s="970"/>
      <c r="F4661" s="589">
        <f>F4633</f>
        <v>0</v>
      </c>
    </row>
    <row r="4662" spans="1:8" s="557" customFormat="1">
      <c r="A4662" s="596" t="s">
        <v>2121</v>
      </c>
      <c r="B4662" s="968" t="str">
        <f>B4636</f>
        <v>OSTALI RADOVI</v>
      </c>
      <c r="C4662" s="971"/>
      <c r="D4662" s="879"/>
      <c r="E4662" s="970"/>
      <c r="F4662" s="589">
        <f>F4642</f>
        <v>0</v>
      </c>
    </row>
    <row r="4663" spans="1:8" s="557" customFormat="1">
      <c r="A4663" s="230"/>
      <c r="B4663" s="230"/>
      <c r="C4663" s="313"/>
      <c r="D4663" s="258"/>
      <c r="E4663" s="314"/>
      <c r="F4663" s="589"/>
    </row>
    <row r="4664" spans="1:8" s="557" customFormat="1">
      <c r="A4664" s="292"/>
      <c r="B4664" s="315"/>
      <c r="C4664" s="313"/>
      <c r="D4664" s="258"/>
      <c r="E4664" s="314"/>
      <c r="F4664" s="256"/>
    </row>
    <row r="4665" spans="1:8" s="557" customFormat="1">
      <c r="A4665" s="319"/>
      <c r="B4665" s="320" t="s">
        <v>282</v>
      </c>
      <c r="C4665" s="321"/>
      <c r="D4665" s="322"/>
      <c r="E4665" s="323"/>
      <c r="F4665" s="324">
        <f>SUM(F4647:F4664)</f>
        <v>0</v>
      </c>
    </row>
    <row r="4666" spans="1:8" s="190" customFormat="1" ht="12" customHeight="1">
      <c r="A4666" s="868"/>
      <c r="B4666" s="191"/>
      <c r="C4666" s="192"/>
      <c r="D4666" s="193"/>
      <c r="E4666" s="194"/>
      <c r="F4666" s="194"/>
    </row>
    <row r="4667" spans="1:8" s="190" customFormat="1">
      <c r="A4667" s="868"/>
      <c r="B4667" s="191"/>
      <c r="C4667" s="192"/>
      <c r="D4667" s="193"/>
      <c r="E4667" s="194"/>
      <c r="F4667" s="194"/>
    </row>
    <row r="4668" spans="1:8" ht="27" customHeight="1">
      <c r="A4668" s="655"/>
      <c r="B4668" s="182" t="s">
        <v>2134</v>
      </c>
      <c r="C4668" s="656"/>
      <c r="D4668" s="657"/>
      <c r="E4668" s="657"/>
      <c r="F4668" s="657"/>
    </row>
    <row r="4669" spans="1:8" s="190" customFormat="1" ht="12" customHeight="1">
      <c r="A4669" s="868"/>
      <c r="B4669" s="191"/>
      <c r="C4669" s="192"/>
      <c r="D4669" s="193"/>
      <c r="E4669" s="194"/>
      <c r="F4669" s="194"/>
    </row>
    <row r="4670" spans="1:8" s="331" customFormat="1" ht="12">
      <c r="A4670" s="325"/>
      <c r="B4670" s="326" t="s">
        <v>2135</v>
      </c>
      <c r="C4670" s="327"/>
      <c r="D4670" s="327"/>
      <c r="E4670" s="327"/>
      <c r="F4670" s="328"/>
      <c r="G4670" s="330"/>
      <c r="H4670" s="329"/>
    </row>
    <row r="4671" spans="1:8" s="190" customFormat="1">
      <c r="A4671" s="868"/>
      <c r="B4671" s="191"/>
      <c r="C4671" s="192"/>
      <c r="D4671" s="193"/>
      <c r="E4671" s="194"/>
      <c r="F4671" s="194"/>
    </row>
    <row r="4672" spans="1:8" s="331" customFormat="1" ht="30" customHeight="1">
      <c r="A4672" s="195" t="s">
        <v>198</v>
      </c>
      <c r="B4672" s="1315" t="s">
        <v>1696</v>
      </c>
      <c r="C4672" s="1315"/>
      <c r="D4672" s="1315"/>
      <c r="E4672" s="1315"/>
      <c r="F4672" s="1315"/>
    </row>
    <row r="4673" spans="1:6" s="331" customFormat="1" ht="12">
      <c r="A4673" s="195"/>
      <c r="B4673" s="603"/>
      <c r="C4673" s="197"/>
      <c r="D4673" s="197"/>
      <c r="E4673" s="197"/>
      <c r="F4673" s="198"/>
    </row>
    <row r="4674" spans="1:6" s="331" customFormat="1" ht="28.5" customHeight="1">
      <c r="A4674" s="195" t="s">
        <v>200</v>
      </c>
      <c r="B4674" s="1315" t="s">
        <v>1697</v>
      </c>
      <c r="C4674" s="1315"/>
      <c r="D4674" s="1315"/>
      <c r="E4674" s="1315"/>
      <c r="F4674" s="1315"/>
    </row>
    <row r="4675" spans="1:6" s="331" customFormat="1" ht="26.25" customHeight="1">
      <c r="A4675" s="195"/>
      <c r="B4675" s="1315" t="s">
        <v>1698</v>
      </c>
      <c r="C4675" s="1315"/>
      <c r="D4675" s="1315"/>
      <c r="E4675" s="1315"/>
      <c r="F4675" s="1315"/>
    </row>
    <row r="4676" spans="1:6" s="331" customFormat="1" ht="12">
      <c r="A4676" s="195"/>
      <c r="B4676" s="603"/>
      <c r="C4676" s="197"/>
      <c r="D4676" s="197"/>
      <c r="E4676" s="197"/>
      <c r="F4676" s="198"/>
    </row>
    <row r="4677" spans="1:6" s="331" customFormat="1" ht="27.75" customHeight="1">
      <c r="A4677" s="195" t="s">
        <v>203</v>
      </c>
      <c r="B4677" s="1315" t="s">
        <v>1699</v>
      </c>
      <c r="C4677" s="1315"/>
      <c r="D4677" s="1315"/>
      <c r="E4677" s="1315"/>
      <c r="F4677" s="1315"/>
    </row>
    <row r="4678" spans="1:6" s="331" customFormat="1" ht="12">
      <c r="A4678" s="195"/>
      <c r="B4678" s="603"/>
      <c r="C4678" s="197"/>
      <c r="D4678" s="197"/>
      <c r="E4678" s="197"/>
      <c r="F4678" s="198"/>
    </row>
    <row r="4679" spans="1:6" s="331" customFormat="1" ht="12.75" customHeight="1">
      <c r="A4679" s="195" t="s">
        <v>205</v>
      </c>
      <c r="B4679" s="1315" t="s">
        <v>1700</v>
      </c>
      <c r="C4679" s="1315"/>
      <c r="D4679" s="1315"/>
      <c r="E4679" s="1315"/>
      <c r="F4679" s="1315"/>
    </row>
    <row r="4680" spans="1:6" s="331" customFormat="1" ht="13.5" customHeight="1">
      <c r="A4680" s="195"/>
      <c r="B4680" s="1315" t="s">
        <v>1701</v>
      </c>
      <c r="C4680" s="1315"/>
      <c r="D4680" s="1315"/>
      <c r="E4680" s="1315"/>
      <c r="F4680" s="1315"/>
    </row>
    <row r="4681" spans="1:6" s="331" customFormat="1" ht="12">
      <c r="A4681" s="195"/>
      <c r="B4681" s="603"/>
      <c r="C4681" s="197"/>
      <c r="D4681" s="197"/>
      <c r="E4681" s="197"/>
      <c r="F4681" s="198"/>
    </row>
    <row r="4682" spans="1:6" s="331" customFormat="1" ht="38.25" customHeight="1">
      <c r="A4682" s="195" t="s">
        <v>137</v>
      </c>
      <c r="B4682" s="1315" t="s">
        <v>1702</v>
      </c>
      <c r="C4682" s="1315"/>
      <c r="D4682" s="1315"/>
      <c r="E4682" s="1315"/>
      <c r="F4682" s="1315"/>
    </row>
    <row r="4683" spans="1:6" s="331" customFormat="1" ht="12">
      <c r="A4683" s="195"/>
      <c r="B4683" s="603"/>
      <c r="C4683" s="197"/>
      <c r="D4683" s="197"/>
      <c r="E4683" s="197"/>
      <c r="F4683" s="198"/>
    </row>
    <row r="4684" spans="1:6" s="331" customFormat="1" ht="27.75" customHeight="1">
      <c r="A4684" s="195" t="s">
        <v>144</v>
      </c>
      <c r="B4684" s="1315" t="s">
        <v>1703</v>
      </c>
      <c r="C4684" s="1315"/>
      <c r="D4684" s="1315"/>
      <c r="E4684" s="1315"/>
      <c r="F4684" s="1315"/>
    </row>
    <row r="4685" spans="1:6" s="331" customFormat="1" ht="12">
      <c r="A4685" s="195"/>
      <c r="B4685" s="603"/>
      <c r="C4685" s="197"/>
      <c r="D4685" s="197"/>
      <c r="E4685" s="197"/>
      <c r="F4685" s="198"/>
    </row>
    <row r="4686" spans="1:6" s="331" customFormat="1" ht="30" customHeight="1">
      <c r="A4686" s="195" t="s">
        <v>147</v>
      </c>
      <c r="B4686" s="1315" t="s">
        <v>1704</v>
      </c>
      <c r="C4686" s="1315"/>
      <c r="D4686" s="1315"/>
      <c r="E4686" s="1315"/>
      <c r="F4686" s="1315"/>
    </row>
    <row r="4687" spans="1:6" s="331" customFormat="1" ht="27" customHeight="1">
      <c r="A4687" s="195"/>
      <c r="B4687" s="1315" t="s">
        <v>3141</v>
      </c>
      <c r="C4687" s="1315"/>
      <c r="D4687" s="1315"/>
      <c r="E4687" s="1315"/>
      <c r="F4687" s="1315"/>
    </row>
    <row r="4688" spans="1:6" s="331" customFormat="1" ht="12">
      <c r="A4688" s="195"/>
      <c r="B4688" s="603"/>
      <c r="C4688" s="197"/>
      <c r="D4688" s="197"/>
      <c r="E4688" s="197"/>
      <c r="F4688" s="198"/>
    </row>
    <row r="4689" spans="1:6" s="331" customFormat="1" ht="15" customHeight="1">
      <c r="A4689" s="195" t="s">
        <v>132</v>
      </c>
      <c r="B4689" s="1315" t="s">
        <v>1705</v>
      </c>
      <c r="C4689" s="1315"/>
      <c r="D4689" s="1315"/>
      <c r="E4689" s="1315"/>
      <c r="F4689" s="1315"/>
    </row>
    <row r="4690" spans="1:6" s="331" customFormat="1" ht="12">
      <c r="A4690" s="195"/>
      <c r="B4690" s="603"/>
      <c r="C4690" s="197"/>
      <c r="D4690" s="197"/>
      <c r="E4690" s="197"/>
      <c r="F4690" s="198"/>
    </row>
    <row r="4691" spans="1:6" s="331" customFormat="1" ht="27" customHeight="1">
      <c r="A4691" s="195" t="s">
        <v>46</v>
      </c>
      <c r="B4691" s="1315" t="s">
        <v>1706</v>
      </c>
      <c r="C4691" s="1315"/>
      <c r="D4691" s="1315"/>
      <c r="E4691" s="1315"/>
      <c r="F4691" s="1315"/>
    </row>
    <row r="4692" spans="1:6" s="331" customFormat="1" ht="12">
      <c r="A4692" s="195"/>
      <c r="B4692" s="598"/>
      <c r="C4692" s="577"/>
      <c r="D4692" s="332"/>
      <c r="E4692" s="333"/>
      <c r="F4692" s="333"/>
    </row>
    <row r="4693" spans="1:6" s="331" customFormat="1" ht="12">
      <c r="A4693" s="195"/>
      <c r="B4693" s="604" t="s">
        <v>2136</v>
      </c>
      <c r="C4693" s="577"/>
      <c r="D4693" s="577"/>
      <c r="E4693" s="577"/>
      <c r="F4693" s="577"/>
    </row>
    <row r="4694" spans="1:6" s="331" customFormat="1" ht="26.25" customHeight="1">
      <c r="A4694" s="195"/>
      <c r="B4694" s="598" t="s">
        <v>2137</v>
      </c>
      <c r="C4694" s="577"/>
      <c r="D4694" s="332"/>
      <c r="E4694" s="333"/>
      <c r="F4694" s="333"/>
    </row>
    <row r="4695" spans="1:6" s="331" customFormat="1" ht="52.5" customHeight="1">
      <c r="A4695" s="195"/>
      <c r="B4695" s="598" t="s">
        <v>2138</v>
      </c>
      <c r="C4695" s="577"/>
      <c r="D4695" s="332"/>
      <c r="E4695" s="333"/>
      <c r="F4695" s="333"/>
    </row>
    <row r="4696" spans="1:6" s="331" customFormat="1" ht="12">
      <c r="A4696" s="195"/>
      <c r="B4696" s="598"/>
      <c r="C4696" s="577"/>
      <c r="D4696" s="332"/>
      <c r="E4696" s="333"/>
      <c r="F4696" s="333"/>
    </row>
    <row r="4697" spans="1:6" s="331" customFormat="1" ht="12.75" customHeight="1">
      <c r="A4697" s="195" t="s">
        <v>47</v>
      </c>
      <c r="B4697" s="1315" t="s">
        <v>1729</v>
      </c>
      <c r="C4697" s="1315"/>
      <c r="D4697" s="1315"/>
      <c r="E4697" s="1315"/>
      <c r="F4697" s="1315"/>
    </row>
    <row r="4698" spans="1:6" s="331" customFormat="1" ht="12">
      <c r="A4698" s="195"/>
      <c r="B4698" s="603"/>
      <c r="C4698" s="577"/>
      <c r="D4698" s="577"/>
      <c r="E4698" s="577"/>
      <c r="F4698" s="198"/>
    </row>
    <row r="4699" spans="1:6" s="331" customFormat="1" ht="26.25" customHeight="1">
      <c r="A4699" s="200" t="s">
        <v>17</v>
      </c>
      <c r="B4699" s="1318" t="s">
        <v>1730</v>
      </c>
      <c r="C4699" s="1318"/>
      <c r="D4699" s="1318"/>
      <c r="E4699" s="1318"/>
      <c r="F4699" s="1318"/>
    </row>
    <row r="4700" spans="1:6" s="331" customFormat="1" ht="12">
      <c r="A4700" s="200"/>
      <c r="B4700" s="1343" t="s">
        <v>1731</v>
      </c>
      <c r="C4700" s="1343"/>
      <c r="D4700" s="1343"/>
      <c r="E4700" s="1343"/>
      <c r="F4700" s="1343"/>
    </row>
    <row r="4701" spans="1:6" s="331" customFormat="1" ht="12">
      <c r="A4701" s="200"/>
      <c r="B4701" s="602"/>
      <c r="C4701" s="201"/>
      <c r="D4701" s="201"/>
      <c r="E4701" s="201"/>
      <c r="F4701" s="202"/>
    </row>
    <row r="4702" spans="1:6" s="331" customFormat="1" ht="12">
      <c r="A4702" s="195" t="s">
        <v>51</v>
      </c>
      <c r="B4702" s="1344" t="s">
        <v>1732</v>
      </c>
      <c r="C4702" s="1344"/>
      <c r="D4702" s="1344"/>
      <c r="E4702" s="1344"/>
      <c r="F4702" s="1344"/>
    </row>
    <row r="4703" spans="1:6" s="331" customFormat="1" ht="27" customHeight="1">
      <c r="A4703" s="195"/>
      <c r="B4703" s="1315" t="s">
        <v>1733</v>
      </c>
      <c r="C4703" s="1315"/>
      <c r="D4703" s="1315"/>
      <c r="E4703" s="1315"/>
      <c r="F4703" s="1315"/>
    </row>
    <row r="4704" spans="1:6" s="331" customFormat="1" ht="27" customHeight="1">
      <c r="A4704" s="195"/>
      <c r="B4704" s="1315" t="s">
        <v>1734</v>
      </c>
      <c r="C4704" s="1315"/>
      <c r="D4704" s="1315"/>
      <c r="E4704" s="1315"/>
      <c r="F4704" s="1315"/>
    </row>
    <row r="4705" spans="1:6" s="331" customFormat="1" ht="12">
      <c r="A4705" s="195"/>
      <c r="B4705" s="598"/>
      <c r="C4705" s="577"/>
      <c r="D4705" s="577"/>
      <c r="E4705" s="577"/>
      <c r="F4705" s="577"/>
    </row>
    <row r="4706" spans="1:6" s="331" customFormat="1" ht="27.75" customHeight="1">
      <c r="A4706" s="334" t="s">
        <v>52</v>
      </c>
      <c r="B4706" s="1333" t="s">
        <v>1735</v>
      </c>
      <c r="C4706" s="1333"/>
      <c r="D4706" s="1333"/>
      <c r="E4706" s="1333"/>
      <c r="F4706" s="1333"/>
    </row>
    <row r="4707" spans="1:6" s="331" customFormat="1" ht="29.25" customHeight="1">
      <c r="A4707" s="195"/>
      <c r="B4707" s="1315" t="s">
        <v>1736</v>
      </c>
      <c r="C4707" s="1315"/>
      <c r="D4707" s="1315"/>
      <c r="E4707" s="1315"/>
      <c r="F4707" s="1315"/>
    </row>
    <row r="4708" spans="1:6" s="331" customFormat="1" ht="12">
      <c r="A4708" s="195"/>
      <c r="B4708" s="603"/>
      <c r="C4708" s="197"/>
      <c r="D4708" s="197"/>
      <c r="E4708" s="197"/>
      <c r="F4708" s="198"/>
    </row>
    <row r="4709" spans="1:6" s="331" customFormat="1" ht="29.25" customHeight="1">
      <c r="A4709" s="195" t="s">
        <v>53</v>
      </c>
      <c r="B4709" s="1315" t="s">
        <v>1737</v>
      </c>
      <c r="C4709" s="1315"/>
      <c r="D4709" s="1315"/>
      <c r="E4709" s="1315"/>
      <c r="F4709" s="1315"/>
    </row>
    <row r="4710" spans="1:6" s="331" customFormat="1" ht="12">
      <c r="A4710" s="195"/>
      <c r="B4710" s="603"/>
      <c r="C4710" s="197"/>
      <c r="D4710" s="197"/>
      <c r="E4710" s="197"/>
      <c r="F4710" s="198"/>
    </row>
    <row r="4711" spans="1:6" s="331" customFormat="1" ht="25.5" customHeight="1">
      <c r="A4711" s="195" t="s">
        <v>20</v>
      </c>
      <c r="B4711" s="1315" t="s">
        <v>1738</v>
      </c>
      <c r="C4711" s="1315"/>
      <c r="D4711" s="1315"/>
      <c r="E4711" s="1315"/>
      <c r="F4711" s="1315"/>
    </row>
    <row r="4712" spans="1:6" s="331" customFormat="1" ht="12">
      <c r="A4712" s="195"/>
      <c r="B4712" s="603"/>
      <c r="C4712" s="197"/>
      <c r="D4712" s="197"/>
      <c r="E4712" s="197"/>
      <c r="F4712" s="198"/>
    </row>
    <row r="4713" spans="1:6" s="331" customFormat="1" ht="27.75" customHeight="1">
      <c r="A4713" s="195" t="s">
        <v>21</v>
      </c>
      <c r="B4713" s="1315" t="s">
        <v>1739</v>
      </c>
      <c r="C4713" s="1315"/>
      <c r="D4713" s="1315"/>
      <c r="E4713" s="1315"/>
      <c r="F4713" s="1315"/>
    </row>
    <row r="4714" spans="1:6" s="331" customFormat="1" ht="12">
      <c r="A4714" s="195"/>
      <c r="B4714" s="603"/>
      <c r="C4714" s="197"/>
      <c r="D4714" s="197"/>
      <c r="E4714" s="197"/>
      <c r="F4714" s="198"/>
    </row>
    <row r="4715" spans="1:6" s="331" customFormat="1" ht="28.5" customHeight="1">
      <c r="A4715" s="195">
        <v>17</v>
      </c>
      <c r="B4715" s="1315" t="s">
        <v>2139</v>
      </c>
      <c r="C4715" s="1315"/>
      <c r="D4715" s="1315"/>
      <c r="E4715" s="1315"/>
      <c r="F4715" s="1315"/>
    </row>
    <row r="4716" spans="1:6" s="331" customFormat="1" ht="12">
      <c r="A4716" s="195"/>
      <c r="B4716" s="603"/>
      <c r="C4716" s="197"/>
      <c r="D4716" s="197"/>
      <c r="E4716" s="197"/>
      <c r="F4716" s="198"/>
    </row>
    <row r="4717" spans="1:6" s="331" customFormat="1" ht="12">
      <c r="A4717" s="195" t="s">
        <v>23</v>
      </c>
      <c r="B4717" s="1316" t="s">
        <v>1741</v>
      </c>
      <c r="C4717" s="1316"/>
      <c r="D4717" s="1316"/>
      <c r="E4717" s="1316"/>
      <c r="F4717" s="1316"/>
    </row>
    <row r="4718" spans="1:6" s="331" customFormat="1" ht="28.5" customHeight="1">
      <c r="A4718" s="195"/>
      <c r="B4718" s="1315" t="s">
        <v>1742</v>
      </c>
      <c r="C4718" s="1315"/>
      <c r="D4718" s="1315"/>
      <c r="E4718" s="1315"/>
      <c r="F4718" s="1315"/>
    </row>
    <row r="4719" spans="1:6" s="331" customFormat="1" ht="12">
      <c r="A4719" s="195"/>
      <c r="B4719" s="335"/>
      <c r="C4719" s="581"/>
      <c r="D4719" s="581"/>
      <c r="E4719" s="581"/>
      <c r="F4719" s="198"/>
    </row>
    <row r="4720" spans="1:6" s="331" customFormat="1" ht="26.25" customHeight="1">
      <c r="A4720" s="195" t="s">
        <v>24</v>
      </c>
      <c r="B4720" s="1315" t="s">
        <v>1743</v>
      </c>
      <c r="C4720" s="1315"/>
      <c r="D4720" s="1315"/>
      <c r="E4720" s="1315"/>
      <c r="F4720" s="1315"/>
    </row>
    <row r="4721" spans="1:6" s="331" customFormat="1" ht="12">
      <c r="A4721" s="195"/>
      <c r="B4721" s="335"/>
      <c r="C4721" s="336"/>
      <c r="D4721" s="336"/>
      <c r="E4721" s="336"/>
      <c r="F4721" s="198"/>
    </row>
    <row r="4722" spans="1:6" s="331" customFormat="1" ht="38.25" customHeight="1">
      <c r="A4722" s="195" t="s">
        <v>25</v>
      </c>
      <c r="B4722" s="1317" t="s">
        <v>3781</v>
      </c>
      <c r="C4722" s="1317"/>
      <c r="D4722" s="1317"/>
      <c r="E4722" s="1317"/>
      <c r="F4722" s="1317"/>
    </row>
    <row r="4723" spans="1:6" s="331" customFormat="1" ht="12">
      <c r="A4723" s="195"/>
      <c r="B4723" s="335"/>
      <c r="C4723" s="581"/>
      <c r="D4723" s="581"/>
      <c r="E4723" s="581"/>
      <c r="F4723" s="198"/>
    </row>
    <row r="4724" spans="1:6" s="331" customFormat="1" ht="12.75" customHeight="1">
      <c r="A4724" s="195" t="s">
        <v>26</v>
      </c>
      <c r="B4724" s="1315" t="s">
        <v>1745</v>
      </c>
      <c r="C4724" s="1315"/>
      <c r="D4724" s="1315"/>
      <c r="E4724" s="1315"/>
      <c r="F4724" s="1315"/>
    </row>
    <row r="4725" spans="1:6" s="331" customFormat="1" ht="26.25" customHeight="1">
      <c r="A4725" s="200"/>
      <c r="B4725" s="1318" t="s">
        <v>1746</v>
      </c>
      <c r="C4725" s="1318"/>
      <c r="D4725" s="1318"/>
      <c r="E4725" s="1318"/>
      <c r="F4725" s="1318"/>
    </row>
    <row r="4726" spans="1:6" s="331" customFormat="1" ht="12">
      <c r="A4726" s="200"/>
      <c r="B4726" s="337"/>
      <c r="C4726" s="338"/>
      <c r="D4726" s="338"/>
      <c r="E4726" s="338"/>
      <c r="F4726" s="202"/>
    </row>
    <row r="4727" spans="1:6" s="331" customFormat="1" ht="27" customHeight="1">
      <c r="A4727" s="200" t="s">
        <v>28</v>
      </c>
      <c r="B4727" s="1318" t="s">
        <v>1747</v>
      </c>
      <c r="C4727" s="1318"/>
      <c r="D4727" s="1318"/>
      <c r="E4727" s="1318"/>
      <c r="F4727" s="1318"/>
    </row>
    <row r="4728" spans="1:6" s="331" customFormat="1" ht="12">
      <c r="A4728" s="200"/>
      <c r="B4728" s="339"/>
      <c r="C4728" s="339"/>
      <c r="D4728" s="339"/>
      <c r="E4728" s="339"/>
      <c r="F4728" s="202"/>
    </row>
    <row r="4729" spans="1:6" s="331" customFormat="1" ht="13.5" customHeight="1">
      <c r="A4729" s="195" t="s">
        <v>29</v>
      </c>
      <c r="B4729" s="1315" t="s">
        <v>1748</v>
      </c>
      <c r="C4729" s="1315"/>
      <c r="D4729" s="1315"/>
      <c r="E4729" s="1315"/>
      <c r="F4729" s="1315"/>
    </row>
    <row r="4730" spans="1:6" s="331" customFormat="1" ht="12">
      <c r="A4730" s="195"/>
      <c r="B4730" s="598"/>
      <c r="C4730" s="577"/>
      <c r="D4730" s="577"/>
      <c r="E4730" s="577"/>
      <c r="F4730" s="577"/>
    </row>
    <row r="4731" spans="1:6" s="331" customFormat="1" ht="39" customHeight="1">
      <c r="A4731" s="195" t="s">
        <v>55</v>
      </c>
      <c r="B4731" s="1315" t="s">
        <v>1749</v>
      </c>
      <c r="C4731" s="1315"/>
      <c r="D4731" s="1315"/>
      <c r="E4731" s="1315"/>
      <c r="F4731" s="1315"/>
    </row>
    <row r="4732" spans="1:6" s="331" customFormat="1" ht="12">
      <c r="A4732" s="200"/>
      <c r="B4732" s="337"/>
      <c r="C4732" s="338"/>
      <c r="D4732" s="338"/>
      <c r="E4732" s="338"/>
      <c r="F4732" s="202"/>
    </row>
    <row r="4733" spans="1:6" s="331" customFormat="1" ht="12">
      <c r="A4733" s="200"/>
      <c r="B4733" s="337"/>
      <c r="C4733" s="338"/>
      <c r="D4733" s="338"/>
      <c r="E4733" s="338"/>
      <c r="F4733" s="202"/>
    </row>
    <row r="4734" spans="1:6" s="331" customFormat="1" ht="12">
      <c r="A4734" s="203"/>
      <c r="B4734" s="204" t="s">
        <v>1750</v>
      </c>
      <c r="C4734" s="205"/>
      <c r="D4734" s="205"/>
      <c r="E4734" s="206"/>
      <c r="F4734" s="972"/>
    </row>
    <row r="4735" spans="1:6" s="331" customFormat="1" ht="27" customHeight="1">
      <c r="A4735" s="203"/>
      <c r="B4735" s="1332" t="s">
        <v>1751</v>
      </c>
      <c r="C4735" s="1332"/>
      <c r="D4735" s="1332"/>
      <c r="E4735" s="1332"/>
      <c r="F4735" s="1332"/>
    </row>
    <row r="4736" spans="1:6" s="331" customFormat="1" ht="38.25" customHeight="1">
      <c r="A4736" s="203"/>
      <c r="B4736" s="1334" t="s">
        <v>1752</v>
      </c>
      <c r="C4736" s="1334"/>
      <c r="D4736" s="1334"/>
      <c r="E4736" s="1334"/>
      <c r="F4736" s="1334"/>
    </row>
    <row r="4737" spans="1:8" s="331" customFormat="1" ht="14.25" customHeight="1">
      <c r="A4737" s="203"/>
      <c r="B4737" s="1335" t="s">
        <v>1753</v>
      </c>
      <c r="C4737" s="1335"/>
      <c r="D4737" s="1335"/>
      <c r="E4737" s="1335"/>
      <c r="F4737" s="1335"/>
    </row>
    <row r="4738" spans="1:8" s="331" customFormat="1" ht="24.75" customHeight="1">
      <c r="A4738" s="203"/>
      <c r="B4738" s="1336" t="s">
        <v>1754</v>
      </c>
      <c r="C4738" s="1336"/>
      <c r="D4738" s="1336"/>
      <c r="E4738" s="1336"/>
      <c r="F4738" s="1336"/>
    </row>
    <row r="4739" spans="1:8" s="331" customFormat="1" ht="12">
      <c r="A4739" s="203"/>
      <c r="B4739" s="207"/>
      <c r="C4739" s="208"/>
      <c r="D4739" s="973"/>
      <c r="E4739" s="972"/>
      <c r="F4739" s="972"/>
    </row>
    <row r="4740" spans="1:8" s="331" customFormat="1" ht="40.5" customHeight="1">
      <c r="A4740" s="203"/>
      <c r="B4740" s="1314" t="s">
        <v>3782</v>
      </c>
      <c r="C4740" s="1314"/>
      <c r="D4740" s="1314"/>
      <c r="E4740" s="1314"/>
      <c r="F4740" s="1314"/>
    </row>
    <row r="4741" spans="1:8" s="331" customFormat="1" ht="12">
      <c r="A4741" s="203"/>
      <c r="B4741" s="597"/>
      <c r="C4741" s="580"/>
      <c r="D4741" s="580"/>
      <c r="E4741" s="580"/>
      <c r="F4741" s="580"/>
    </row>
    <row r="4742" spans="1:8" s="341" customFormat="1" ht="22.5">
      <c r="A4742" s="605" t="s">
        <v>1570</v>
      </c>
      <c r="B4742" s="607" t="s">
        <v>1571</v>
      </c>
      <c r="C4742" s="606" t="s">
        <v>4176</v>
      </c>
      <c r="D4742" s="606" t="s">
        <v>2267</v>
      </c>
      <c r="E4742" s="606" t="s">
        <v>4177</v>
      </c>
      <c r="F4742" s="606" t="s">
        <v>18</v>
      </c>
      <c r="G4742" s="330"/>
      <c r="H4742" s="340"/>
    </row>
    <row r="4743" spans="1:8">
      <c r="A4743" s="757"/>
      <c r="B4743" s="677"/>
      <c r="D4743" s="688"/>
      <c r="E4743" s="718"/>
      <c r="F4743" s="692"/>
    </row>
    <row r="4744" spans="1:8" s="331" customFormat="1" ht="12">
      <c r="A4744" s="325"/>
      <c r="B4744" s="326" t="s">
        <v>2140</v>
      </c>
      <c r="C4744" s="327"/>
      <c r="D4744" s="327"/>
      <c r="E4744" s="327"/>
      <c r="F4744" s="328"/>
      <c r="G4744" s="553"/>
    </row>
    <row r="4745" spans="1:8" s="341" customFormat="1" ht="12">
      <c r="A4745" s="552"/>
      <c r="B4745" s="551"/>
      <c r="C4745" s="550"/>
      <c r="D4745" s="550"/>
      <c r="E4745" s="550"/>
      <c r="F4745" s="550"/>
      <c r="G4745" s="549"/>
    </row>
    <row r="4746" spans="1:8" s="331" customFormat="1" ht="60">
      <c r="A4746" s="548" t="s">
        <v>198</v>
      </c>
      <c r="B4746" s="547" t="s">
        <v>2141</v>
      </c>
      <c r="C4746" s="789"/>
      <c r="D4746" s="789"/>
      <c r="E4746" s="894"/>
      <c r="F4746" s="894"/>
      <c r="G4746" s="553"/>
    </row>
    <row r="4747" spans="1:8" s="331" customFormat="1" ht="25.5" customHeight="1">
      <c r="A4747" s="548" t="s">
        <v>120</v>
      </c>
      <c r="B4747" s="547" t="s">
        <v>2142</v>
      </c>
      <c r="C4747" s="789"/>
      <c r="D4747" s="789"/>
      <c r="E4747" s="894"/>
      <c r="F4747" s="894"/>
      <c r="G4747" s="553"/>
    </row>
    <row r="4748" spans="1:8" s="331" customFormat="1">
      <c r="A4748" s="548" t="s">
        <v>120</v>
      </c>
      <c r="B4748" s="547" t="s">
        <v>2143</v>
      </c>
      <c r="C4748" s="789"/>
      <c r="D4748" s="629"/>
      <c r="E4748" s="894"/>
      <c r="F4748" s="894"/>
      <c r="G4748" s="553"/>
    </row>
    <row r="4749" spans="1:8" s="331" customFormat="1" ht="24">
      <c r="A4749" s="548" t="s">
        <v>120</v>
      </c>
      <c r="B4749" s="547" t="s">
        <v>2144</v>
      </c>
      <c r="C4749" s="789"/>
      <c r="D4749" s="629"/>
      <c r="E4749" s="894"/>
      <c r="F4749" s="894"/>
      <c r="G4749" s="553"/>
    </row>
    <row r="4750" spans="1:8" s="331" customFormat="1">
      <c r="A4750" s="548"/>
      <c r="B4750" s="547" t="s">
        <v>2145</v>
      </c>
      <c r="C4750" s="789" t="s">
        <v>245</v>
      </c>
      <c r="D4750" s="629">
        <v>1</v>
      </c>
      <c r="E4750" s="974"/>
      <c r="F4750" s="590">
        <f>D4750*E4750</f>
        <v>0</v>
      </c>
      <c r="G4750" s="553"/>
    </row>
    <row r="4751" spans="1:8" s="331" customFormat="1" ht="14.25" customHeight="1">
      <c r="A4751" s="548"/>
      <c r="B4751" s="547" t="s">
        <v>2146</v>
      </c>
      <c r="C4751" s="789"/>
      <c r="D4751" s="629"/>
      <c r="E4751" s="974"/>
      <c r="F4751" s="590"/>
      <c r="G4751" s="553"/>
    </row>
    <row r="4752" spans="1:8" s="331" customFormat="1">
      <c r="A4752" s="548"/>
      <c r="B4752" s="546"/>
      <c r="C4752" s="789"/>
      <c r="D4752" s="629"/>
      <c r="E4752" s="974"/>
      <c r="F4752" s="590"/>
      <c r="G4752" s="553"/>
    </row>
    <row r="4753" spans="1:7" s="331" customFormat="1" ht="36">
      <c r="A4753" s="548" t="s">
        <v>200</v>
      </c>
      <c r="B4753" s="547" t="s">
        <v>2147</v>
      </c>
      <c r="C4753" s="789" t="s">
        <v>136</v>
      </c>
      <c r="D4753" s="629">
        <v>1</v>
      </c>
      <c r="E4753" s="974"/>
      <c r="F4753" s="590">
        <f t="shared" ref="F4753:F4814" si="67">D4753*E4753</f>
        <v>0</v>
      </c>
      <c r="G4753" s="553"/>
    </row>
    <row r="4754" spans="1:7" s="331" customFormat="1" ht="14.25" customHeight="1">
      <c r="A4754" s="548"/>
      <c r="B4754" s="547" t="s">
        <v>2146</v>
      </c>
      <c r="C4754" s="789"/>
      <c r="D4754" s="629"/>
      <c r="E4754" s="974"/>
      <c r="F4754" s="590"/>
      <c r="G4754" s="553"/>
    </row>
    <row r="4755" spans="1:7" s="331" customFormat="1">
      <c r="A4755" s="548"/>
      <c r="B4755" s="546"/>
      <c r="C4755" s="789"/>
      <c r="D4755" s="629"/>
      <c r="E4755" s="974"/>
      <c r="F4755" s="590"/>
      <c r="G4755" s="553"/>
    </row>
    <row r="4756" spans="1:7" s="331" customFormat="1">
      <c r="A4756" s="548" t="s">
        <v>203</v>
      </c>
      <c r="B4756" s="547" t="s">
        <v>2148</v>
      </c>
      <c r="C4756" s="789"/>
      <c r="D4756" s="629"/>
      <c r="E4756" s="974"/>
      <c r="F4756" s="590"/>
      <c r="G4756" s="553"/>
    </row>
    <row r="4757" spans="1:7" s="331" customFormat="1">
      <c r="A4757" s="548" t="s">
        <v>120</v>
      </c>
      <c r="B4757" s="547" t="s">
        <v>2149</v>
      </c>
      <c r="C4757" s="789"/>
      <c r="D4757" s="629"/>
      <c r="E4757" s="974"/>
      <c r="F4757" s="590"/>
      <c r="G4757" s="553"/>
    </row>
    <row r="4758" spans="1:7" s="331" customFormat="1">
      <c r="A4758" s="548" t="s">
        <v>120</v>
      </c>
      <c r="B4758" s="547" t="s">
        <v>2150</v>
      </c>
      <c r="C4758" s="789"/>
      <c r="D4758" s="629"/>
      <c r="E4758" s="974"/>
      <c r="F4758" s="590"/>
      <c r="G4758" s="553"/>
    </row>
    <row r="4759" spans="1:7" s="331" customFormat="1">
      <c r="A4759" s="548" t="s">
        <v>120</v>
      </c>
      <c r="B4759" s="547" t="s">
        <v>2151</v>
      </c>
      <c r="C4759" s="789"/>
      <c r="D4759" s="629"/>
      <c r="E4759" s="974"/>
      <c r="F4759" s="590"/>
      <c r="G4759" s="553"/>
    </row>
    <row r="4760" spans="1:7" s="331" customFormat="1">
      <c r="A4760" s="548" t="s">
        <v>120</v>
      </c>
      <c r="B4760" s="547" t="s">
        <v>2152</v>
      </c>
      <c r="C4760" s="789"/>
      <c r="D4760" s="629"/>
      <c r="E4760" s="974"/>
      <c r="F4760" s="590"/>
      <c r="G4760" s="553"/>
    </row>
    <row r="4761" spans="1:7" s="331" customFormat="1">
      <c r="A4761" s="548"/>
      <c r="B4761" s="547" t="s">
        <v>2153</v>
      </c>
      <c r="C4761" s="789" t="s">
        <v>136</v>
      </c>
      <c r="D4761" s="629">
        <v>3</v>
      </c>
      <c r="E4761" s="974"/>
      <c r="F4761" s="590">
        <f t="shared" si="67"/>
        <v>0</v>
      </c>
      <c r="G4761" s="553"/>
    </row>
    <row r="4762" spans="1:7" s="331" customFormat="1" ht="14.25" customHeight="1">
      <c r="A4762" s="548"/>
      <c r="B4762" s="547" t="s">
        <v>2146</v>
      </c>
      <c r="C4762" s="789"/>
      <c r="D4762" s="629"/>
      <c r="E4762" s="974"/>
      <c r="F4762" s="590"/>
      <c r="G4762" s="553"/>
    </row>
    <row r="4763" spans="1:7" s="331" customFormat="1">
      <c r="A4763" s="548"/>
      <c r="B4763" s="546"/>
      <c r="C4763" s="789"/>
      <c r="D4763" s="629"/>
      <c r="E4763" s="974"/>
      <c r="F4763" s="590"/>
      <c r="G4763" s="553"/>
    </row>
    <row r="4764" spans="1:7" s="331" customFormat="1" ht="24">
      <c r="A4764" s="548" t="s">
        <v>205</v>
      </c>
      <c r="B4764" s="547" t="s">
        <v>2154</v>
      </c>
      <c r="C4764" s="789"/>
      <c r="D4764" s="629"/>
      <c r="E4764" s="974"/>
      <c r="F4764" s="590"/>
      <c r="G4764" s="553"/>
    </row>
    <row r="4765" spans="1:7" s="331" customFormat="1">
      <c r="A4765" s="548" t="s">
        <v>120</v>
      </c>
      <c r="B4765" s="547" t="s">
        <v>2155</v>
      </c>
      <c r="C4765" s="789"/>
      <c r="D4765" s="629"/>
      <c r="E4765" s="974"/>
      <c r="F4765" s="590"/>
      <c r="G4765" s="553"/>
    </row>
    <row r="4766" spans="1:7" s="331" customFormat="1">
      <c r="A4766" s="548" t="s">
        <v>120</v>
      </c>
      <c r="B4766" s="547" t="s">
        <v>2156</v>
      </c>
      <c r="C4766" s="789"/>
      <c r="D4766" s="629"/>
      <c r="E4766" s="974"/>
      <c r="F4766" s="590"/>
      <c r="G4766" s="553"/>
    </row>
    <row r="4767" spans="1:7" s="331" customFormat="1">
      <c r="A4767" s="548" t="s">
        <v>120</v>
      </c>
      <c r="B4767" s="547" t="s">
        <v>2157</v>
      </c>
      <c r="C4767" s="789"/>
      <c r="D4767" s="629"/>
      <c r="E4767" s="974"/>
      <c r="F4767" s="590"/>
      <c r="G4767" s="553"/>
    </row>
    <row r="4768" spans="1:7" s="331" customFormat="1">
      <c r="A4768" s="548" t="s">
        <v>120</v>
      </c>
      <c r="B4768" s="547" t="s">
        <v>2158</v>
      </c>
      <c r="C4768" s="789"/>
      <c r="D4768" s="629"/>
      <c r="E4768" s="974"/>
      <c r="F4768" s="590"/>
      <c r="G4768" s="553"/>
    </row>
    <row r="4769" spans="1:7" s="331" customFormat="1">
      <c r="A4769" s="548" t="s">
        <v>120</v>
      </c>
      <c r="B4769" s="547" t="s">
        <v>2159</v>
      </c>
      <c r="C4769" s="789"/>
      <c r="D4769" s="629"/>
      <c r="E4769" s="974"/>
      <c r="F4769" s="590"/>
      <c r="G4769" s="553"/>
    </row>
    <row r="4770" spans="1:7" s="331" customFormat="1">
      <c r="A4770" s="548"/>
      <c r="B4770" s="547" t="s">
        <v>2160</v>
      </c>
      <c r="C4770" s="789" t="s">
        <v>136</v>
      </c>
      <c r="D4770" s="629">
        <v>1</v>
      </c>
      <c r="E4770" s="974"/>
      <c r="F4770" s="590">
        <f t="shared" si="67"/>
        <v>0</v>
      </c>
      <c r="G4770" s="553"/>
    </row>
    <row r="4771" spans="1:7" s="331" customFormat="1" ht="15" customHeight="1">
      <c r="A4771" s="548"/>
      <c r="B4771" s="547" t="s">
        <v>2146</v>
      </c>
      <c r="C4771" s="789"/>
      <c r="D4771" s="629"/>
      <c r="E4771" s="974"/>
      <c r="F4771" s="590"/>
      <c r="G4771" s="553"/>
    </row>
    <row r="4772" spans="1:7" s="331" customFormat="1">
      <c r="A4772" s="548"/>
      <c r="B4772" s="546"/>
      <c r="C4772" s="789"/>
      <c r="D4772" s="629"/>
      <c r="E4772" s="974"/>
      <c r="F4772" s="590"/>
      <c r="G4772" s="553"/>
    </row>
    <row r="4773" spans="1:7" s="331" customFormat="1" ht="26.25" customHeight="1">
      <c r="A4773" s="548" t="s">
        <v>137</v>
      </c>
      <c r="B4773" s="547" t="s">
        <v>2161</v>
      </c>
      <c r="C4773" s="789"/>
      <c r="D4773" s="629"/>
      <c r="E4773" s="974"/>
      <c r="F4773" s="590"/>
      <c r="G4773" s="553"/>
    </row>
    <row r="4774" spans="1:7" s="331" customFormat="1">
      <c r="A4774" s="548" t="s">
        <v>120</v>
      </c>
      <c r="B4774" s="547" t="s">
        <v>2162</v>
      </c>
      <c r="C4774" s="789"/>
      <c r="D4774" s="629"/>
      <c r="E4774" s="974"/>
      <c r="F4774" s="590"/>
      <c r="G4774" s="553"/>
    </row>
    <row r="4775" spans="1:7" s="331" customFormat="1">
      <c r="A4775" s="548" t="s">
        <v>120</v>
      </c>
      <c r="B4775" s="547" t="s">
        <v>2163</v>
      </c>
      <c r="C4775" s="789"/>
      <c r="D4775" s="629"/>
      <c r="E4775" s="974"/>
      <c r="F4775" s="590"/>
      <c r="G4775" s="553"/>
    </row>
    <row r="4776" spans="1:7" s="331" customFormat="1">
      <c r="A4776" s="548"/>
      <c r="B4776" s="547" t="s">
        <v>2164</v>
      </c>
      <c r="C4776" s="789" t="s">
        <v>136</v>
      </c>
      <c r="D4776" s="629">
        <v>1</v>
      </c>
      <c r="E4776" s="974"/>
      <c r="F4776" s="590">
        <f t="shared" si="67"/>
        <v>0</v>
      </c>
      <c r="G4776" s="553"/>
    </row>
    <row r="4777" spans="1:7" s="331" customFormat="1" ht="15" customHeight="1">
      <c r="A4777" s="548"/>
      <c r="B4777" s="547" t="s">
        <v>2146</v>
      </c>
      <c r="C4777" s="789"/>
      <c r="D4777" s="629"/>
      <c r="E4777" s="974"/>
      <c r="F4777" s="590"/>
      <c r="G4777" s="553"/>
    </row>
    <row r="4778" spans="1:7" s="331" customFormat="1">
      <c r="A4778" s="548"/>
      <c r="B4778" s="546"/>
      <c r="C4778" s="789"/>
      <c r="D4778" s="629"/>
      <c r="E4778" s="974"/>
      <c r="F4778" s="590"/>
      <c r="G4778" s="553"/>
    </row>
    <row r="4779" spans="1:7" s="331" customFormat="1">
      <c r="A4779" s="548"/>
      <c r="B4779" s="545"/>
      <c r="C4779" s="789"/>
      <c r="D4779" s="629"/>
      <c r="E4779" s="974"/>
      <c r="F4779" s="590"/>
      <c r="G4779" s="553"/>
    </row>
    <row r="4780" spans="1:7" s="331" customFormat="1">
      <c r="A4780" s="548"/>
      <c r="B4780" s="545"/>
      <c r="C4780" s="789"/>
      <c r="D4780" s="629"/>
      <c r="E4780" s="974"/>
      <c r="F4780" s="590"/>
      <c r="G4780" s="553"/>
    </row>
    <row r="4781" spans="1:7" s="331" customFormat="1" ht="12.75" customHeight="1">
      <c r="A4781" s="548" t="s">
        <v>144</v>
      </c>
      <c r="B4781" s="547" t="s">
        <v>2165</v>
      </c>
      <c r="C4781" s="789"/>
      <c r="D4781" s="629"/>
      <c r="E4781" s="974"/>
      <c r="F4781" s="590"/>
      <c r="G4781" s="553"/>
    </row>
    <row r="4782" spans="1:7" s="331" customFormat="1" ht="27.75" customHeight="1">
      <c r="A4782" s="548" t="s">
        <v>120</v>
      </c>
      <c r="B4782" s="547" t="s">
        <v>2166</v>
      </c>
      <c r="C4782" s="789"/>
      <c r="D4782" s="629"/>
      <c r="E4782" s="974"/>
      <c r="F4782" s="590"/>
      <c r="G4782" s="553"/>
    </row>
    <row r="4783" spans="1:7" s="331" customFormat="1" ht="12.75" customHeight="1">
      <c r="A4783" s="548" t="s">
        <v>120</v>
      </c>
      <c r="B4783" s="547" t="s">
        <v>2167</v>
      </c>
      <c r="C4783" s="789"/>
      <c r="D4783" s="629"/>
      <c r="E4783" s="974"/>
      <c r="F4783" s="590"/>
      <c r="G4783" s="553"/>
    </row>
    <row r="4784" spans="1:7" s="331" customFormat="1" ht="12.75" customHeight="1">
      <c r="A4784" s="548" t="s">
        <v>120</v>
      </c>
      <c r="B4784" s="547" t="s">
        <v>2168</v>
      </c>
      <c r="C4784" s="789"/>
      <c r="D4784" s="629"/>
      <c r="E4784" s="974"/>
      <c r="F4784" s="590"/>
      <c r="G4784" s="553"/>
    </row>
    <row r="4785" spans="1:7" s="331" customFormat="1" ht="12.75" customHeight="1">
      <c r="A4785" s="548" t="s">
        <v>120</v>
      </c>
      <c r="B4785" s="547" t="s">
        <v>2169</v>
      </c>
      <c r="C4785" s="789"/>
      <c r="D4785" s="629"/>
      <c r="E4785" s="974"/>
      <c r="F4785" s="590"/>
      <c r="G4785" s="553"/>
    </row>
    <row r="4786" spans="1:7" s="331" customFormat="1" ht="12.75" customHeight="1">
      <c r="A4786" s="548" t="s">
        <v>120</v>
      </c>
      <c r="B4786" s="547" t="s">
        <v>2170</v>
      </c>
      <c r="C4786" s="789"/>
      <c r="D4786" s="629"/>
      <c r="E4786" s="974"/>
      <c r="F4786" s="590"/>
      <c r="G4786" s="553"/>
    </row>
    <row r="4787" spans="1:7" s="331" customFormat="1" ht="12.75" customHeight="1">
      <c r="A4787" s="548" t="s">
        <v>120</v>
      </c>
      <c r="B4787" s="547" t="s">
        <v>2171</v>
      </c>
      <c r="C4787" s="789"/>
      <c r="D4787" s="629"/>
      <c r="E4787" s="974"/>
      <c r="F4787" s="590"/>
      <c r="G4787" s="553"/>
    </row>
    <row r="4788" spans="1:7" s="331" customFormat="1" ht="12.75" customHeight="1">
      <c r="A4788" s="548" t="s">
        <v>120</v>
      </c>
      <c r="B4788" s="547" t="s">
        <v>2172</v>
      </c>
      <c r="C4788" s="789"/>
      <c r="D4788" s="629"/>
      <c r="E4788" s="974"/>
      <c r="F4788" s="590"/>
      <c r="G4788" s="553"/>
    </row>
    <row r="4789" spans="1:7" s="331" customFormat="1" ht="12.75" customHeight="1">
      <c r="A4789" s="548" t="s">
        <v>120</v>
      </c>
      <c r="B4789" s="547" t="s">
        <v>2173</v>
      </c>
      <c r="C4789" s="789"/>
      <c r="D4789" s="629"/>
      <c r="E4789" s="974"/>
      <c r="F4789" s="590"/>
      <c r="G4789" s="553"/>
    </row>
    <row r="4790" spans="1:7" s="331" customFormat="1" ht="12.75" customHeight="1">
      <c r="A4790" s="548" t="s">
        <v>120</v>
      </c>
      <c r="B4790" s="547" t="s">
        <v>2174</v>
      </c>
      <c r="C4790" s="789"/>
      <c r="D4790" s="629"/>
      <c r="E4790" s="974"/>
      <c r="F4790" s="590"/>
      <c r="G4790" s="553"/>
    </row>
    <row r="4791" spans="1:7" s="331" customFormat="1" ht="12.75" customHeight="1">
      <c r="A4791" s="548" t="s">
        <v>120</v>
      </c>
      <c r="B4791" s="547" t="s">
        <v>2175</v>
      </c>
      <c r="C4791" s="789"/>
      <c r="D4791" s="629"/>
      <c r="E4791" s="974"/>
      <c r="F4791" s="590"/>
      <c r="G4791" s="553"/>
    </row>
    <row r="4792" spans="1:7" s="331" customFormat="1">
      <c r="A4792" s="548" t="s">
        <v>120</v>
      </c>
      <c r="B4792" s="547" t="s">
        <v>2176</v>
      </c>
      <c r="C4792" s="789"/>
      <c r="D4792" s="629"/>
      <c r="E4792" s="974"/>
      <c r="F4792" s="590"/>
      <c r="G4792" s="553"/>
    </row>
    <row r="4793" spans="1:7" s="331" customFormat="1">
      <c r="A4793" s="548" t="s">
        <v>120</v>
      </c>
      <c r="B4793" s="547" t="s">
        <v>2177</v>
      </c>
      <c r="C4793" s="789"/>
      <c r="D4793" s="629"/>
      <c r="E4793" s="974"/>
      <c r="F4793" s="590"/>
      <c r="G4793" s="553"/>
    </row>
    <row r="4794" spans="1:7" s="331" customFormat="1">
      <c r="A4794" s="548"/>
      <c r="B4794" s="547" t="s">
        <v>2178</v>
      </c>
      <c r="C4794" s="789" t="s">
        <v>136</v>
      </c>
      <c r="D4794" s="629">
        <f>163+1</f>
        <v>164</v>
      </c>
      <c r="E4794" s="974"/>
      <c r="F4794" s="590">
        <f t="shared" si="67"/>
        <v>0</v>
      </c>
      <c r="G4794" s="553"/>
    </row>
    <row r="4795" spans="1:7" s="331" customFormat="1" ht="15" customHeight="1">
      <c r="A4795" s="548"/>
      <c r="B4795" s="547" t="s">
        <v>2146</v>
      </c>
      <c r="C4795" s="789"/>
      <c r="D4795" s="629"/>
      <c r="E4795" s="974"/>
      <c r="F4795" s="590"/>
      <c r="G4795" s="553"/>
    </row>
    <row r="4796" spans="1:7" s="331" customFormat="1">
      <c r="A4796" s="548"/>
      <c r="B4796" s="546"/>
      <c r="C4796" s="789"/>
      <c r="D4796" s="629"/>
      <c r="E4796" s="974"/>
      <c r="F4796" s="590"/>
      <c r="G4796" s="553"/>
    </row>
    <row r="4797" spans="1:7" s="331" customFormat="1">
      <c r="A4797" s="548" t="s">
        <v>147</v>
      </c>
      <c r="B4797" s="547" t="s">
        <v>2179</v>
      </c>
      <c r="C4797" s="789"/>
      <c r="D4797" s="629"/>
      <c r="E4797" s="974"/>
      <c r="F4797" s="590"/>
      <c r="G4797" s="553"/>
    </row>
    <row r="4798" spans="1:7" s="331" customFormat="1">
      <c r="A4798" s="548" t="s">
        <v>120</v>
      </c>
      <c r="B4798" s="547" t="s">
        <v>2180</v>
      </c>
      <c r="C4798" s="789"/>
      <c r="D4798" s="629"/>
      <c r="E4798" s="974"/>
      <c r="F4798" s="590"/>
      <c r="G4798" s="553"/>
    </row>
    <row r="4799" spans="1:7" s="331" customFormat="1">
      <c r="A4799" s="548" t="s">
        <v>120</v>
      </c>
      <c r="B4799" s="547" t="s">
        <v>2167</v>
      </c>
      <c r="C4799" s="789"/>
      <c r="D4799" s="629"/>
      <c r="E4799" s="974"/>
      <c r="F4799" s="590"/>
      <c r="G4799" s="553"/>
    </row>
    <row r="4800" spans="1:7" s="331" customFormat="1">
      <c r="A4800" s="548" t="s">
        <v>120</v>
      </c>
      <c r="B4800" s="547" t="s">
        <v>2168</v>
      </c>
      <c r="C4800" s="789"/>
      <c r="D4800" s="629"/>
      <c r="E4800" s="974"/>
      <c r="F4800" s="590"/>
      <c r="G4800" s="553"/>
    </row>
    <row r="4801" spans="1:7" s="331" customFormat="1">
      <c r="A4801" s="548" t="s">
        <v>120</v>
      </c>
      <c r="B4801" s="547" t="s">
        <v>2169</v>
      </c>
      <c r="C4801" s="789"/>
      <c r="D4801" s="629"/>
      <c r="E4801" s="974"/>
      <c r="F4801" s="590"/>
      <c r="G4801" s="553"/>
    </row>
    <row r="4802" spans="1:7" s="331" customFormat="1">
      <c r="A4802" s="548" t="s">
        <v>120</v>
      </c>
      <c r="B4802" s="547" t="s">
        <v>2170</v>
      </c>
      <c r="C4802" s="789"/>
      <c r="D4802" s="629"/>
      <c r="E4802" s="974"/>
      <c r="F4802" s="590"/>
      <c r="G4802" s="553"/>
    </row>
    <row r="4803" spans="1:7" s="331" customFormat="1">
      <c r="A4803" s="548" t="s">
        <v>120</v>
      </c>
      <c r="B4803" s="547" t="s">
        <v>2171</v>
      </c>
      <c r="C4803" s="789"/>
      <c r="D4803" s="629"/>
      <c r="E4803" s="974"/>
      <c r="F4803" s="590"/>
      <c r="G4803" s="553"/>
    </row>
    <row r="4804" spans="1:7" s="331" customFormat="1">
      <c r="A4804" s="548" t="s">
        <v>120</v>
      </c>
      <c r="B4804" s="547" t="s">
        <v>2172</v>
      </c>
      <c r="C4804" s="789"/>
      <c r="D4804" s="629"/>
      <c r="E4804" s="974"/>
      <c r="F4804" s="590"/>
      <c r="G4804" s="553"/>
    </row>
    <row r="4805" spans="1:7" s="331" customFormat="1">
      <c r="A4805" s="548" t="s">
        <v>120</v>
      </c>
      <c r="B4805" s="547" t="s">
        <v>2173</v>
      </c>
      <c r="C4805" s="789"/>
      <c r="D4805" s="629"/>
      <c r="E4805" s="974"/>
      <c r="F4805" s="590"/>
      <c r="G4805" s="553"/>
    </row>
    <row r="4806" spans="1:7" s="331" customFormat="1">
      <c r="A4806" s="548" t="s">
        <v>120</v>
      </c>
      <c r="B4806" s="547" t="s">
        <v>2174</v>
      </c>
      <c r="C4806" s="789"/>
      <c r="D4806" s="629"/>
      <c r="E4806" s="974"/>
      <c r="F4806" s="590"/>
      <c r="G4806" s="553"/>
    </row>
    <row r="4807" spans="1:7" s="331" customFormat="1">
      <c r="A4807" s="548" t="s">
        <v>120</v>
      </c>
      <c r="B4807" s="547" t="s">
        <v>2175</v>
      </c>
      <c r="C4807" s="789"/>
      <c r="D4807" s="629"/>
      <c r="E4807" s="974"/>
      <c r="F4807" s="590"/>
      <c r="G4807" s="553"/>
    </row>
    <row r="4808" spans="1:7" s="331" customFormat="1">
      <c r="A4808" s="548" t="s">
        <v>120</v>
      </c>
      <c r="B4808" s="547" t="s">
        <v>2177</v>
      </c>
      <c r="C4808" s="789"/>
      <c r="D4808" s="629"/>
      <c r="E4808" s="974"/>
      <c r="F4808" s="590"/>
      <c r="G4808" s="553"/>
    </row>
    <row r="4809" spans="1:7" s="331" customFormat="1">
      <c r="A4809" s="548"/>
      <c r="B4809" s="547" t="s">
        <v>2181</v>
      </c>
      <c r="C4809" s="789" t="s">
        <v>136</v>
      </c>
      <c r="D4809" s="629">
        <v>7</v>
      </c>
      <c r="E4809" s="974"/>
      <c r="F4809" s="590">
        <f t="shared" si="67"/>
        <v>0</v>
      </c>
      <c r="G4809" s="553"/>
    </row>
    <row r="4810" spans="1:7" s="331" customFormat="1" ht="15.75" customHeight="1">
      <c r="A4810" s="548"/>
      <c r="B4810" s="547" t="s">
        <v>2146</v>
      </c>
      <c r="C4810" s="789"/>
      <c r="D4810" s="629"/>
      <c r="E4810" s="974"/>
      <c r="F4810" s="590"/>
      <c r="G4810" s="553"/>
    </row>
    <row r="4811" spans="1:7" s="331" customFormat="1">
      <c r="A4811" s="548"/>
      <c r="B4811" s="546"/>
      <c r="C4811" s="789"/>
      <c r="D4811" s="629"/>
      <c r="E4811" s="974"/>
      <c r="F4811" s="590"/>
      <c r="G4811" s="553"/>
    </row>
    <row r="4812" spans="1:7" s="331" customFormat="1">
      <c r="A4812" s="548" t="s">
        <v>132</v>
      </c>
      <c r="B4812" s="547" t="s">
        <v>2182</v>
      </c>
      <c r="C4812" s="789"/>
      <c r="D4812" s="629"/>
      <c r="E4812" s="974"/>
      <c r="F4812" s="590"/>
      <c r="G4812" s="553"/>
    </row>
    <row r="4813" spans="1:7" s="331" customFormat="1">
      <c r="A4813" s="548" t="s">
        <v>120</v>
      </c>
      <c r="B4813" s="547" t="s">
        <v>2183</v>
      </c>
      <c r="C4813" s="789"/>
      <c r="D4813" s="629"/>
      <c r="E4813" s="974"/>
      <c r="F4813" s="590"/>
      <c r="G4813" s="553"/>
    </row>
    <row r="4814" spans="1:7" s="331" customFormat="1">
      <c r="A4814" s="548"/>
      <c r="B4814" s="547" t="s">
        <v>2184</v>
      </c>
      <c r="C4814" s="789" t="s">
        <v>136</v>
      </c>
      <c r="D4814" s="629">
        <f>170+1</f>
        <v>171</v>
      </c>
      <c r="E4814" s="974"/>
      <c r="F4814" s="590">
        <f t="shared" si="67"/>
        <v>0</v>
      </c>
      <c r="G4814" s="553"/>
    </row>
    <row r="4815" spans="1:7" s="331" customFormat="1" ht="15" customHeight="1">
      <c r="A4815" s="548"/>
      <c r="B4815" s="547" t="s">
        <v>2146</v>
      </c>
      <c r="C4815" s="789"/>
      <c r="D4815" s="629"/>
      <c r="E4815" s="974"/>
      <c r="F4815" s="590"/>
      <c r="G4815" s="553"/>
    </row>
    <row r="4816" spans="1:7" s="331" customFormat="1">
      <c r="A4816" s="548"/>
      <c r="B4816" s="546"/>
      <c r="C4816" s="789"/>
      <c r="D4816" s="629"/>
      <c r="E4816" s="974"/>
      <c r="F4816" s="590"/>
      <c r="G4816" s="553"/>
    </row>
    <row r="4817" spans="1:7" s="331" customFormat="1">
      <c r="A4817" s="548" t="s">
        <v>46</v>
      </c>
      <c r="B4817" s="547" t="s">
        <v>2185</v>
      </c>
      <c r="C4817" s="789"/>
      <c r="D4817" s="629"/>
      <c r="E4817" s="974"/>
      <c r="F4817" s="590"/>
      <c r="G4817" s="553"/>
    </row>
    <row r="4818" spans="1:7" s="331" customFormat="1">
      <c r="A4818" s="548" t="s">
        <v>120</v>
      </c>
      <c r="B4818" s="547" t="s">
        <v>2186</v>
      </c>
      <c r="C4818" s="789"/>
      <c r="D4818" s="629"/>
      <c r="E4818" s="974"/>
      <c r="F4818" s="590"/>
      <c r="G4818" s="553"/>
    </row>
    <row r="4819" spans="1:7" s="331" customFormat="1">
      <c r="A4819" s="548" t="s">
        <v>120</v>
      </c>
      <c r="B4819" s="547" t="s">
        <v>2187</v>
      </c>
      <c r="C4819" s="789"/>
      <c r="D4819" s="629"/>
      <c r="E4819" s="974"/>
      <c r="F4819" s="590"/>
      <c r="G4819" s="553"/>
    </row>
    <row r="4820" spans="1:7" s="331" customFormat="1">
      <c r="A4820" s="548" t="s">
        <v>120</v>
      </c>
      <c r="B4820" s="547" t="s">
        <v>2171</v>
      </c>
      <c r="C4820" s="789"/>
      <c r="D4820" s="629"/>
      <c r="E4820" s="974"/>
      <c r="F4820" s="590"/>
      <c r="G4820" s="553"/>
    </row>
    <row r="4821" spans="1:7" s="331" customFormat="1">
      <c r="A4821" s="548" t="s">
        <v>120</v>
      </c>
      <c r="B4821" s="547" t="s">
        <v>2188</v>
      </c>
      <c r="C4821" s="789"/>
      <c r="D4821" s="629"/>
      <c r="E4821" s="974"/>
      <c r="F4821" s="590"/>
      <c r="G4821" s="553"/>
    </row>
    <row r="4822" spans="1:7" s="331" customFormat="1">
      <c r="A4822" s="548" t="s">
        <v>120</v>
      </c>
      <c r="B4822" s="547" t="s">
        <v>2189</v>
      </c>
      <c r="C4822" s="789"/>
      <c r="D4822" s="629"/>
      <c r="E4822" s="974"/>
      <c r="F4822" s="590"/>
      <c r="G4822" s="553"/>
    </row>
    <row r="4823" spans="1:7" s="331" customFormat="1">
      <c r="A4823" s="548" t="s">
        <v>120</v>
      </c>
      <c r="B4823" s="547" t="s">
        <v>2190</v>
      </c>
      <c r="C4823" s="789"/>
      <c r="D4823" s="629"/>
      <c r="E4823" s="974"/>
      <c r="F4823" s="590"/>
      <c r="G4823" s="553"/>
    </row>
    <row r="4824" spans="1:7" s="331" customFormat="1">
      <c r="A4824" s="548"/>
      <c r="B4824" s="547" t="s">
        <v>2191</v>
      </c>
      <c r="C4824" s="789" t="s">
        <v>136</v>
      </c>
      <c r="D4824" s="629">
        <v>17</v>
      </c>
      <c r="E4824" s="974"/>
      <c r="F4824" s="590">
        <f t="shared" ref="F4824:F4877" si="68">D4824*E4824</f>
        <v>0</v>
      </c>
      <c r="G4824" s="553"/>
    </row>
    <row r="4825" spans="1:7" s="331" customFormat="1" ht="15.75" customHeight="1">
      <c r="A4825" s="548"/>
      <c r="B4825" s="547" t="s">
        <v>2146</v>
      </c>
      <c r="C4825" s="789"/>
      <c r="D4825" s="629"/>
      <c r="E4825" s="974"/>
      <c r="F4825" s="590"/>
      <c r="G4825" s="553"/>
    </row>
    <row r="4826" spans="1:7" s="331" customFormat="1">
      <c r="A4826" s="548"/>
      <c r="B4826" s="546"/>
      <c r="C4826" s="789"/>
      <c r="D4826" s="629"/>
      <c r="E4826" s="974"/>
      <c r="F4826" s="590"/>
      <c r="G4826" s="553"/>
    </row>
    <row r="4827" spans="1:7" s="331" customFormat="1">
      <c r="A4827" s="548" t="s">
        <v>47</v>
      </c>
      <c r="B4827" s="547" t="s">
        <v>2192</v>
      </c>
      <c r="C4827" s="789"/>
      <c r="D4827" s="629"/>
      <c r="E4827" s="974"/>
      <c r="F4827" s="590"/>
      <c r="G4827" s="553"/>
    </row>
    <row r="4828" spans="1:7" s="331" customFormat="1">
      <c r="A4828" s="548" t="s">
        <v>120</v>
      </c>
      <c r="B4828" s="547" t="s">
        <v>2193</v>
      </c>
      <c r="C4828" s="789"/>
      <c r="D4828" s="629"/>
      <c r="E4828" s="974"/>
      <c r="F4828" s="590"/>
      <c r="G4828" s="553"/>
    </row>
    <row r="4829" spans="1:7" s="331" customFormat="1">
      <c r="A4829" s="548" t="s">
        <v>120</v>
      </c>
      <c r="B4829" s="547" t="s">
        <v>2194</v>
      </c>
      <c r="C4829" s="789"/>
      <c r="D4829" s="629"/>
      <c r="E4829" s="974"/>
      <c r="F4829" s="590"/>
      <c r="G4829" s="553"/>
    </row>
    <row r="4830" spans="1:7" s="331" customFormat="1">
      <c r="A4830" s="548" t="s">
        <v>120</v>
      </c>
      <c r="B4830" s="547" t="s">
        <v>2190</v>
      </c>
      <c r="C4830" s="789"/>
      <c r="D4830" s="629"/>
      <c r="E4830" s="974"/>
      <c r="F4830" s="590"/>
      <c r="G4830" s="553"/>
    </row>
    <row r="4831" spans="1:7" s="331" customFormat="1">
      <c r="A4831" s="548"/>
      <c r="B4831" s="547" t="s">
        <v>2195</v>
      </c>
      <c r="C4831" s="789" t="s">
        <v>136</v>
      </c>
      <c r="D4831" s="629">
        <v>16</v>
      </c>
      <c r="E4831" s="974"/>
      <c r="F4831" s="590">
        <f t="shared" si="68"/>
        <v>0</v>
      </c>
      <c r="G4831" s="553"/>
    </row>
    <row r="4832" spans="1:7" s="331" customFormat="1" ht="15" customHeight="1">
      <c r="A4832" s="548"/>
      <c r="B4832" s="547" t="s">
        <v>2146</v>
      </c>
      <c r="C4832" s="789"/>
      <c r="D4832" s="629"/>
      <c r="E4832" s="974"/>
      <c r="F4832" s="590"/>
      <c r="G4832" s="553"/>
    </row>
    <row r="4833" spans="1:7" s="331" customFormat="1">
      <c r="A4833" s="548"/>
      <c r="B4833" s="546"/>
      <c r="C4833" s="789"/>
      <c r="D4833" s="629"/>
      <c r="E4833" s="974"/>
      <c r="F4833" s="590"/>
      <c r="G4833" s="553"/>
    </row>
    <row r="4834" spans="1:7" s="331" customFormat="1">
      <c r="A4834" s="548"/>
      <c r="B4834" s="545"/>
      <c r="C4834" s="789"/>
      <c r="D4834" s="629"/>
      <c r="E4834" s="974"/>
      <c r="F4834" s="590"/>
      <c r="G4834" s="553"/>
    </row>
    <row r="4835" spans="1:7" s="331" customFormat="1">
      <c r="A4835" s="548" t="s">
        <v>17</v>
      </c>
      <c r="B4835" s="547" t="s">
        <v>2196</v>
      </c>
      <c r="C4835" s="789"/>
      <c r="D4835" s="629"/>
      <c r="E4835" s="974"/>
      <c r="F4835" s="590"/>
      <c r="G4835" s="553"/>
    </row>
    <row r="4836" spans="1:7" s="331" customFormat="1">
      <c r="A4836" s="548" t="s">
        <v>120</v>
      </c>
      <c r="B4836" s="547" t="s">
        <v>2197</v>
      </c>
      <c r="C4836" s="789"/>
      <c r="D4836" s="629"/>
      <c r="E4836" s="974"/>
      <c r="F4836" s="590"/>
      <c r="G4836" s="553"/>
    </row>
    <row r="4837" spans="1:7" s="331" customFormat="1">
      <c r="A4837" s="548" t="s">
        <v>120</v>
      </c>
      <c r="B4837" s="547" t="s">
        <v>2194</v>
      </c>
      <c r="C4837" s="789"/>
      <c r="D4837" s="629"/>
      <c r="E4837" s="974"/>
      <c r="F4837" s="590"/>
      <c r="G4837" s="553"/>
    </row>
    <row r="4838" spans="1:7" s="331" customFormat="1">
      <c r="A4838" s="548" t="s">
        <v>120</v>
      </c>
      <c r="B4838" s="547" t="s">
        <v>2198</v>
      </c>
      <c r="C4838" s="789"/>
      <c r="D4838" s="629"/>
      <c r="E4838" s="974"/>
      <c r="F4838" s="590"/>
      <c r="G4838" s="553"/>
    </row>
    <row r="4839" spans="1:7" s="331" customFormat="1">
      <c r="A4839" s="548" t="s">
        <v>120</v>
      </c>
      <c r="B4839" s="547" t="s">
        <v>2190</v>
      </c>
      <c r="C4839" s="789"/>
      <c r="D4839" s="629"/>
      <c r="E4839" s="974"/>
      <c r="F4839" s="590"/>
      <c r="G4839" s="553"/>
    </row>
    <row r="4840" spans="1:7" s="331" customFormat="1">
      <c r="A4840" s="548"/>
      <c r="B4840" s="547" t="s">
        <v>2199</v>
      </c>
      <c r="C4840" s="789" t="s">
        <v>136</v>
      </c>
      <c r="D4840" s="629">
        <v>1</v>
      </c>
      <c r="E4840" s="974"/>
      <c r="F4840" s="590">
        <f t="shared" si="68"/>
        <v>0</v>
      </c>
      <c r="G4840" s="553"/>
    </row>
    <row r="4841" spans="1:7" s="331" customFormat="1" ht="14.25" customHeight="1">
      <c r="A4841" s="548"/>
      <c r="B4841" s="547" t="s">
        <v>2146</v>
      </c>
      <c r="C4841" s="789"/>
      <c r="D4841" s="629"/>
      <c r="E4841" s="974"/>
      <c r="F4841" s="590"/>
      <c r="G4841" s="553"/>
    </row>
    <row r="4842" spans="1:7" s="331" customFormat="1">
      <c r="A4842" s="548"/>
      <c r="B4842" s="546"/>
      <c r="C4842" s="789"/>
      <c r="D4842" s="629"/>
      <c r="E4842" s="974"/>
      <c r="F4842" s="590"/>
      <c r="G4842" s="553"/>
    </row>
    <row r="4843" spans="1:7" s="331" customFormat="1">
      <c r="A4843" s="548" t="s">
        <v>51</v>
      </c>
      <c r="B4843" s="547" t="s">
        <v>2200</v>
      </c>
      <c r="C4843" s="811"/>
      <c r="D4843" s="831"/>
      <c r="E4843" s="975"/>
      <c r="F4843" s="590"/>
      <c r="G4843" s="544"/>
    </row>
    <row r="4844" spans="1:7" s="331" customFormat="1">
      <c r="A4844" s="548"/>
      <c r="B4844" s="547" t="s">
        <v>2201</v>
      </c>
      <c r="C4844" s="789" t="s">
        <v>136</v>
      </c>
      <c r="D4844" s="629">
        <v>4</v>
      </c>
      <c r="E4844" s="974"/>
      <c r="F4844" s="590">
        <f t="shared" si="68"/>
        <v>0</v>
      </c>
      <c r="G4844" s="553"/>
    </row>
    <row r="4845" spans="1:7" s="331" customFormat="1" ht="14.25" customHeight="1">
      <c r="A4845" s="548"/>
      <c r="B4845" s="547" t="s">
        <v>2146</v>
      </c>
      <c r="C4845" s="789"/>
      <c r="D4845" s="629"/>
      <c r="E4845" s="974"/>
      <c r="F4845" s="590"/>
      <c r="G4845" s="553"/>
    </row>
    <row r="4846" spans="1:7" s="331" customFormat="1">
      <c r="A4846" s="548"/>
      <c r="B4846" s="546"/>
      <c r="C4846" s="789"/>
      <c r="D4846" s="629"/>
      <c r="E4846" s="974"/>
      <c r="F4846" s="590"/>
      <c r="G4846" s="553"/>
    </row>
    <row r="4847" spans="1:7" s="331" customFormat="1">
      <c r="A4847" s="548" t="s">
        <v>52</v>
      </c>
      <c r="B4847" s="547" t="s">
        <v>2202</v>
      </c>
      <c r="C4847" s="789"/>
      <c r="D4847" s="629"/>
      <c r="E4847" s="974"/>
      <c r="F4847" s="590"/>
      <c r="G4847" s="553"/>
    </row>
    <row r="4848" spans="1:7" s="331" customFormat="1" ht="27.75" customHeight="1">
      <c r="A4848" s="548" t="s">
        <v>120</v>
      </c>
      <c r="B4848" s="547" t="s">
        <v>2203</v>
      </c>
      <c r="C4848" s="789"/>
      <c r="D4848" s="629"/>
      <c r="E4848" s="974"/>
      <c r="F4848" s="590"/>
      <c r="G4848" s="553"/>
    </row>
    <row r="4849" spans="1:7" s="331" customFormat="1" ht="24.75" customHeight="1">
      <c r="A4849" s="548" t="s">
        <v>120</v>
      </c>
      <c r="B4849" s="547" t="s">
        <v>2204</v>
      </c>
      <c r="C4849" s="789"/>
      <c r="D4849" s="629"/>
      <c r="E4849" s="974"/>
      <c r="F4849" s="590"/>
      <c r="G4849" s="553"/>
    </row>
    <row r="4850" spans="1:7" s="331" customFormat="1">
      <c r="A4850" s="548"/>
      <c r="B4850" s="547" t="s">
        <v>2205</v>
      </c>
      <c r="C4850" s="789" t="s">
        <v>136</v>
      </c>
      <c r="D4850" s="629">
        <v>1</v>
      </c>
      <c r="E4850" s="974"/>
      <c r="F4850" s="590">
        <f t="shared" si="68"/>
        <v>0</v>
      </c>
      <c r="G4850" s="553"/>
    </row>
    <row r="4851" spans="1:7" s="331" customFormat="1" ht="14.25" customHeight="1">
      <c r="A4851" s="548"/>
      <c r="B4851" s="547" t="s">
        <v>2146</v>
      </c>
      <c r="C4851" s="789"/>
      <c r="D4851" s="629"/>
      <c r="E4851" s="974"/>
      <c r="F4851" s="590"/>
      <c r="G4851" s="553"/>
    </row>
    <row r="4852" spans="1:7" s="331" customFormat="1">
      <c r="A4852" s="548"/>
      <c r="B4852" s="546"/>
      <c r="C4852" s="789"/>
      <c r="D4852" s="629"/>
      <c r="E4852" s="974"/>
      <c r="F4852" s="590"/>
      <c r="G4852" s="553"/>
    </row>
    <row r="4853" spans="1:7" s="331" customFormat="1">
      <c r="A4853" s="548" t="s">
        <v>53</v>
      </c>
      <c r="B4853" s="547" t="s">
        <v>2206</v>
      </c>
      <c r="C4853" s="789"/>
      <c r="D4853" s="629"/>
      <c r="E4853" s="974"/>
      <c r="F4853" s="590"/>
      <c r="G4853" s="553"/>
    </row>
    <row r="4854" spans="1:7" s="331" customFormat="1">
      <c r="A4854" s="548" t="s">
        <v>120</v>
      </c>
      <c r="B4854" s="547" t="s">
        <v>2171</v>
      </c>
      <c r="C4854" s="789"/>
      <c r="D4854" s="629"/>
      <c r="E4854" s="974"/>
      <c r="F4854" s="590"/>
      <c r="G4854" s="553"/>
    </row>
    <row r="4855" spans="1:7" s="331" customFormat="1">
      <c r="A4855" s="548" t="s">
        <v>120</v>
      </c>
      <c r="B4855" s="547" t="s">
        <v>2207</v>
      </c>
      <c r="C4855" s="789"/>
      <c r="D4855" s="629"/>
      <c r="E4855" s="974"/>
      <c r="F4855" s="590"/>
      <c r="G4855" s="553"/>
    </row>
    <row r="4856" spans="1:7" s="331" customFormat="1">
      <c r="A4856" s="548" t="s">
        <v>120</v>
      </c>
      <c r="B4856" s="547" t="s">
        <v>2208</v>
      </c>
      <c r="C4856" s="789"/>
      <c r="D4856" s="629"/>
      <c r="E4856" s="974"/>
      <c r="F4856" s="590"/>
      <c r="G4856" s="553"/>
    </row>
    <row r="4857" spans="1:7" s="331" customFormat="1">
      <c r="A4857" s="548" t="s">
        <v>120</v>
      </c>
      <c r="B4857" s="547" t="s">
        <v>2209</v>
      </c>
      <c r="C4857" s="789"/>
      <c r="D4857" s="629"/>
      <c r="E4857" s="974"/>
      <c r="F4857" s="590"/>
      <c r="G4857" s="553"/>
    </row>
    <row r="4858" spans="1:7" s="331" customFormat="1">
      <c r="A4858" s="548" t="s">
        <v>120</v>
      </c>
      <c r="B4858" s="547" t="s">
        <v>2210</v>
      </c>
      <c r="C4858" s="789"/>
      <c r="D4858" s="629"/>
      <c r="E4858" s="974"/>
      <c r="F4858" s="590"/>
      <c r="G4858" s="553"/>
    </row>
    <row r="4859" spans="1:7" s="331" customFormat="1">
      <c r="A4859" s="548" t="s">
        <v>120</v>
      </c>
      <c r="B4859" s="547" t="s">
        <v>2211</v>
      </c>
      <c r="C4859" s="789"/>
      <c r="D4859" s="629"/>
      <c r="E4859" s="974"/>
      <c r="F4859" s="590"/>
      <c r="G4859" s="553"/>
    </row>
    <row r="4860" spans="1:7" s="331" customFormat="1" ht="21.75" customHeight="1">
      <c r="A4860" s="548" t="s">
        <v>120</v>
      </c>
      <c r="B4860" s="547" t="s">
        <v>2212</v>
      </c>
      <c r="C4860" s="789"/>
      <c r="D4860" s="629"/>
      <c r="E4860" s="974"/>
      <c r="F4860" s="590"/>
      <c r="G4860" s="553"/>
    </row>
    <row r="4861" spans="1:7" s="331" customFormat="1">
      <c r="A4861" s="548"/>
      <c r="B4861" s="547" t="s">
        <v>2213</v>
      </c>
      <c r="C4861" s="789" t="s">
        <v>136</v>
      </c>
      <c r="D4861" s="629">
        <v>11</v>
      </c>
      <c r="E4861" s="974"/>
      <c r="F4861" s="590">
        <f t="shared" si="68"/>
        <v>0</v>
      </c>
      <c r="G4861" s="553"/>
    </row>
    <row r="4862" spans="1:7" s="331" customFormat="1" ht="14.25" customHeight="1">
      <c r="A4862" s="548"/>
      <c r="B4862" s="547" t="s">
        <v>2146</v>
      </c>
      <c r="C4862" s="789"/>
      <c r="D4862" s="629"/>
      <c r="E4862" s="974"/>
      <c r="F4862" s="590"/>
      <c r="G4862" s="553"/>
    </row>
    <row r="4863" spans="1:7" s="331" customFormat="1">
      <c r="A4863" s="548"/>
      <c r="B4863" s="546"/>
      <c r="C4863" s="789"/>
      <c r="D4863" s="629"/>
      <c r="E4863" s="974"/>
      <c r="F4863" s="590"/>
      <c r="G4863" s="553"/>
    </row>
    <row r="4864" spans="1:7" s="331" customFormat="1">
      <c r="A4864" s="548"/>
      <c r="B4864" s="547" t="s">
        <v>2214</v>
      </c>
      <c r="C4864" s="789" t="s">
        <v>136</v>
      </c>
      <c r="D4864" s="629">
        <v>1</v>
      </c>
      <c r="E4864" s="974"/>
      <c r="F4864" s="590">
        <f t="shared" si="68"/>
        <v>0</v>
      </c>
      <c r="G4864" s="553"/>
    </row>
    <row r="4865" spans="1:7" s="331" customFormat="1" ht="14.25" customHeight="1">
      <c r="A4865" s="548"/>
      <c r="B4865" s="547" t="s">
        <v>2146</v>
      </c>
      <c r="C4865" s="789"/>
      <c r="D4865" s="629"/>
      <c r="E4865" s="974"/>
      <c r="F4865" s="590"/>
      <c r="G4865" s="553"/>
    </row>
    <row r="4866" spans="1:7" s="331" customFormat="1">
      <c r="A4866" s="548"/>
      <c r="B4866" s="546"/>
      <c r="C4866" s="789"/>
      <c r="D4866" s="629"/>
      <c r="E4866" s="974"/>
      <c r="F4866" s="590"/>
      <c r="G4866" s="553"/>
    </row>
    <row r="4867" spans="1:7" s="331" customFormat="1">
      <c r="A4867" s="548" t="s">
        <v>20</v>
      </c>
      <c r="B4867" s="547" t="s">
        <v>2215</v>
      </c>
      <c r="C4867" s="789"/>
      <c r="D4867" s="629"/>
      <c r="E4867" s="974"/>
      <c r="F4867" s="590"/>
      <c r="G4867" s="553"/>
    </row>
    <row r="4868" spans="1:7" s="331" customFormat="1">
      <c r="A4868" s="548" t="s">
        <v>120</v>
      </c>
      <c r="B4868" s="547" t="s">
        <v>2216</v>
      </c>
      <c r="C4868" s="789"/>
      <c r="D4868" s="629"/>
      <c r="E4868" s="974"/>
      <c r="F4868" s="590"/>
      <c r="G4868" s="553"/>
    </row>
    <row r="4869" spans="1:7" s="331" customFormat="1">
      <c r="A4869" s="548"/>
      <c r="B4869" s="547" t="s">
        <v>2217</v>
      </c>
      <c r="C4869" s="789" t="s">
        <v>136</v>
      </c>
      <c r="D4869" s="629">
        <v>1</v>
      </c>
      <c r="E4869" s="974"/>
      <c r="F4869" s="590">
        <f t="shared" si="68"/>
        <v>0</v>
      </c>
      <c r="G4869" s="553"/>
    </row>
    <row r="4870" spans="1:7" s="331" customFormat="1" ht="14.25" customHeight="1">
      <c r="A4870" s="548"/>
      <c r="B4870" s="547" t="s">
        <v>2146</v>
      </c>
      <c r="C4870" s="789"/>
      <c r="D4870" s="629"/>
      <c r="E4870" s="974"/>
      <c r="F4870" s="590"/>
      <c r="G4870" s="553"/>
    </row>
    <row r="4871" spans="1:7" s="331" customFormat="1">
      <c r="A4871" s="548"/>
      <c r="B4871" s="546"/>
      <c r="C4871" s="789"/>
      <c r="D4871" s="629"/>
      <c r="E4871" s="974"/>
      <c r="F4871" s="590"/>
      <c r="G4871" s="553"/>
    </row>
    <row r="4872" spans="1:7" s="331" customFormat="1">
      <c r="A4872" s="548" t="s">
        <v>21</v>
      </c>
      <c r="B4872" s="547" t="s">
        <v>2218</v>
      </c>
      <c r="C4872" s="789"/>
      <c r="D4872" s="629"/>
      <c r="E4872" s="974"/>
      <c r="F4872" s="590"/>
      <c r="G4872" s="553"/>
    </row>
    <row r="4873" spans="1:7" s="331" customFormat="1">
      <c r="A4873" s="548" t="s">
        <v>120</v>
      </c>
      <c r="B4873" s="547" t="s">
        <v>2219</v>
      </c>
      <c r="C4873" s="789"/>
      <c r="D4873" s="629"/>
      <c r="E4873" s="974"/>
      <c r="F4873" s="590"/>
      <c r="G4873" s="553"/>
    </row>
    <row r="4874" spans="1:7" s="331" customFormat="1">
      <c r="A4874" s="548" t="s">
        <v>120</v>
      </c>
      <c r="B4874" s="547" t="s">
        <v>2220</v>
      </c>
      <c r="C4874" s="789"/>
      <c r="D4874" s="629"/>
      <c r="E4874" s="974"/>
      <c r="F4874" s="590"/>
      <c r="G4874" s="553"/>
    </row>
    <row r="4875" spans="1:7" s="331" customFormat="1" ht="24">
      <c r="A4875" s="548" t="s">
        <v>120</v>
      </c>
      <c r="B4875" s="547" t="s">
        <v>2221</v>
      </c>
      <c r="C4875" s="789"/>
      <c r="D4875" s="629"/>
      <c r="E4875" s="974"/>
      <c r="F4875" s="590"/>
      <c r="G4875" s="553"/>
    </row>
    <row r="4876" spans="1:7" s="331" customFormat="1" ht="24">
      <c r="A4876" s="548" t="s">
        <v>120</v>
      </c>
      <c r="B4876" s="547" t="s">
        <v>2222</v>
      </c>
      <c r="C4876" s="789"/>
      <c r="D4876" s="629"/>
      <c r="E4876" s="974"/>
      <c r="F4876" s="590"/>
      <c r="G4876" s="553"/>
    </row>
    <row r="4877" spans="1:7" s="331" customFormat="1">
      <c r="A4877" s="548"/>
      <c r="B4877" s="547" t="s">
        <v>2223</v>
      </c>
      <c r="C4877" s="789" t="s">
        <v>136</v>
      </c>
      <c r="D4877" s="629">
        <v>1</v>
      </c>
      <c r="E4877" s="974"/>
      <c r="F4877" s="590">
        <f t="shared" si="68"/>
        <v>0</v>
      </c>
      <c r="G4877" s="553"/>
    </row>
    <row r="4878" spans="1:7" s="331" customFormat="1" ht="14.25" customHeight="1">
      <c r="A4878" s="548"/>
      <c r="B4878" s="547" t="s">
        <v>2146</v>
      </c>
      <c r="C4878" s="789"/>
      <c r="D4878" s="629"/>
      <c r="E4878" s="974"/>
      <c r="F4878" s="590"/>
      <c r="G4878" s="553"/>
    </row>
    <row r="4879" spans="1:7" s="331" customFormat="1">
      <c r="A4879" s="548"/>
      <c r="B4879" s="546"/>
      <c r="C4879" s="789"/>
      <c r="D4879" s="629"/>
      <c r="E4879" s="974"/>
      <c r="F4879" s="590"/>
      <c r="G4879" s="553"/>
    </row>
    <row r="4880" spans="1:7" s="331" customFormat="1">
      <c r="A4880" s="548" t="s">
        <v>22</v>
      </c>
      <c r="B4880" s="547" t="s">
        <v>2224</v>
      </c>
      <c r="C4880" s="789"/>
      <c r="D4880" s="629"/>
      <c r="E4880" s="974"/>
      <c r="F4880" s="590"/>
      <c r="G4880" s="553"/>
    </row>
    <row r="4881" spans="1:7" s="331" customFormat="1">
      <c r="A4881" s="548" t="s">
        <v>120</v>
      </c>
      <c r="B4881" s="547" t="s">
        <v>2225</v>
      </c>
      <c r="C4881" s="789"/>
      <c r="D4881" s="629"/>
      <c r="E4881" s="974"/>
      <c r="F4881" s="590"/>
      <c r="G4881" s="553"/>
    </row>
    <row r="4882" spans="1:7" s="331" customFormat="1" ht="24">
      <c r="A4882" s="548" t="s">
        <v>120</v>
      </c>
      <c r="B4882" s="547" t="s">
        <v>2226</v>
      </c>
      <c r="C4882" s="789"/>
      <c r="D4882" s="629"/>
      <c r="E4882" s="974"/>
      <c r="F4882" s="590"/>
      <c r="G4882" s="553"/>
    </row>
    <row r="4883" spans="1:7" s="331" customFormat="1" ht="24">
      <c r="A4883" s="548" t="s">
        <v>120</v>
      </c>
      <c r="B4883" s="547" t="s">
        <v>2227</v>
      </c>
      <c r="C4883" s="789"/>
      <c r="D4883" s="629"/>
      <c r="E4883" s="974"/>
      <c r="F4883" s="590"/>
      <c r="G4883" s="553"/>
    </row>
    <row r="4884" spans="1:7" s="331" customFormat="1">
      <c r="A4884" s="548" t="s">
        <v>120</v>
      </c>
      <c r="B4884" s="547" t="s">
        <v>2228</v>
      </c>
      <c r="C4884" s="789"/>
      <c r="D4884" s="629"/>
      <c r="E4884" s="974"/>
      <c r="F4884" s="590"/>
      <c r="G4884" s="553"/>
    </row>
    <row r="4885" spans="1:7" s="331" customFormat="1">
      <c r="A4885" s="548"/>
      <c r="B4885" s="547" t="s">
        <v>2229</v>
      </c>
      <c r="C4885" s="789" t="s">
        <v>136</v>
      </c>
      <c r="D4885" s="629">
        <v>1</v>
      </c>
      <c r="E4885" s="974"/>
      <c r="F4885" s="590">
        <f t="shared" ref="F4885:F4900" si="69">D4885*E4885</f>
        <v>0</v>
      </c>
      <c r="G4885" s="543"/>
    </row>
    <row r="4886" spans="1:7" s="331" customFormat="1" ht="14.25" customHeight="1">
      <c r="A4886" s="548"/>
      <c r="B4886" s="547" t="s">
        <v>2146</v>
      </c>
      <c r="C4886" s="789"/>
      <c r="D4886" s="629"/>
      <c r="E4886" s="974"/>
      <c r="F4886" s="590"/>
      <c r="G4886" s="553"/>
    </row>
    <row r="4887" spans="1:7" s="331" customFormat="1">
      <c r="A4887" s="548"/>
      <c r="B4887" s="546"/>
      <c r="C4887" s="789"/>
      <c r="D4887" s="629"/>
      <c r="E4887" s="974"/>
      <c r="F4887" s="590"/>
      <c r="G4887" s="553"/>
    </row>
    <row r="4888" spans="1:7" s="331" customFormat="1">
      <c r="A4888" s="548"/>
      <c r="B4888" s="545"/>
      <c r="C4888" s="789"/>
      <c r="D4888" s="629"/>
      <c r="E4888" s="974"/>
      <c r="F4888" s="590"/>
      <c r="G4888" s="553"/>
    </row>
    <row r="4889" spans="1:7" s="331" customFormat="1" ht="24">
      <c r="A4889" s="548" t="s">
        <v>23</v>
      </c>
      <c r="B4889" s="547" t="s">
        <v>2230</v>
      </c>
      <c r="C4889" s="789"/>
      <c r="D4889" s="629"/>
      <c r="E4889" s="974"/>
      <c r="F4889" s="590"/>
      <c r="G4889" s="553"/>
    </row>
    <row r="4890" spans="1:7" s="331" customFormat="1" ht="24">
      <c r="A4890" s="548" t="s">
        <v>120</v>
      </c>
      <c r="B4890" s="547" t="s">
        <v>2231</v>
      </c>
      <c r="C4890" s="789"/>
      <c r="D4890" s="629"/>
      <c r="E4890" s="974"/>
      <c r="F4890" s="590"/>
      <c r="G4890" s="553"/>
    </row>
    <row r="4891" spans="1:7" s="331" customFormat="1">
      <c r="A4891" s="548"/>
      <c r="B4891" s="547" t="s">
        <v>2232</v>
      </c>
      <c r="C4891" s="789" t="s">
        <v>136</v>
      </c>
      <c r="D4891" s="629">
        <v>1</v>
      </c>
      <c r="E4891" s="974"/>
      <c r="F4891" s="590">
        <f t="shared" si="69"/>
        <v>0</v>
      </c>
      <c r="G4891" s="553"/>
    </row>
    <row r="4892" spans="1:7" s="331" customFormat="1" ht="14.25" customHeight="1">
      <c r="A4892" s="548"/>
      <c r="B4892" s="547" t="s">
        <v>2146</v>
      </c>
      <c r="C4892" s="789"/>
      <c r="D4892" s="629"/>
      <c r="E4892" s="974"/>
      <c r="F4892" s="590"/>
      <c r="G4892" s="553"/>
    </row>
    <row r="4893" spans="1:7" s="331" customFormat="1">
      <c r="A4893" s="548"/>
      <c r="B4893" s="546"/>
      <c r="C4893" s="789"/>
      <c r="D4893" s="629"/>
      <c r="E4893" s="974"/>
      <c r="F4893" s="590"/>
      <c r="G4893" s="553"/>
    </row>
    <row r="4894" spans="1:7" s="331" customFormat="1" ht="24">
      <c r="A4894" s="548" t="s">
        <v>24</v>
      </c>
      <c r="B4894" s="547" t="s">
        <v>2233</v>
      </c>
      <c r="C4894" s="789"/>
      <c r="D4894" s="629"/>
      <c r="E4894" s="974"/>
      <c r="F4894" s="590"/>
      <c r="G4894" s="553"/>
    </row>
    <row r="4895" spans="1:7" s="331" customFormat="1" ht="351" customHeight="1">
      <c r="A4895" s="548"/>
      <c r="B4895" s="542" t="s">
        <v>2234</v>
      </c>
      <c r="C4895" s="789"/>
      <c r="D4895" s="629"/>
      <c r="E4895" s="974"/>
      <c r="F4895" s="590"/>
      <c r="G4895" s="553"/>
    </row>
    <row r="4896" spans="1:7" s="331" customFormat="1">
      <c r="A4896" s="548"/>
      <c r="B4896" s="547" t="s">
        <v>2235</v>
      </c>
      <c r="C4896" s="789" t="s">
        <v>136</v>
      </c>
      <c r="D4896" s="629">
        <v>1</v>
      </c>
      <c r="E4896" s="974"/>
      <c r="F4896" s="590">
        <f t="shared" si="69"/>
        <v>0</v>
      </c>
      <c r="G4896" s="553"/>
    </row>
    <row r="4897" spans="1:7" s="331" customFormat="1" ht="14.25" customHeight="1">
      <c r="A4897" s="548"/>
      <c r="B4897" s="547" t="s">
        <v>2146</v>
      </c>
      <c r="C4897" s="789"/>
      <c r="D4897" s="789"/>
      <c r="E4897" s="974"/>
      <c r="F4897" s="590"/>
      <c r="G4897" s="553"/>
    </row>
    <row r="4898" spans="1:7" s="331" customFormat="1">
      <c r="A4898" s="548"/>
      <c r="B4898" s="546"/>
      <c r="C4898" s="789"/>
      <c r="D4898" s="789"/>
      <c r="E4898" s="974"/>
      <c r="F4898" s="590"/>
      <c r="G4898" s="553"/>
    </row>
    <row r="4899" spans="1:7" s="331" customFormat="1" ht="24">
      <c r="A4899" s="548" t="s">
        <v>25</v>
      </c>
      <c r="B4899" s="547" t="s">
        <v>2236</v>
      </c>
      <c r="C4899" s="789"/>
      <c r="D4899" s="789"/>
      <c r="E4899" s="974"/>
      <c r="F4899" s="590"/>
      <c r="G4899" s="553"/>
    </row>
    <row r="4900" spans="1:7" s="331" customFormat="1">
      <c r="A4900" s="548"/>
      <c r="B4900" s="547" t="s">
        <v>2237</v>
      </c>
      <c r="C4900" s="789" t="s">
        <v>136</v>
      </c>
      <c r="D4900" s="789">
        <v>2</v>
      </c>
      <c r="E4900" s="974"/>
      <c r="F4900" s="590">
        <f t="shared" si="69"/>
        <v>0</v>
      </c>
      <c r="G4900" s="553"/>
    </row>
    <row r="4901" spans="1:7" s="331" customFormat="1" ht="14.25" customHeight="1">
      <c r="A4901" s="548"/>
      <c r="B4901" s="547" t="s">
        <v>2146</v>
      </c>
      <c r="C4901" s="789"/>
      <c r="D4901" s="789"/>
      <c r="E4901" s="974"/>
      <c r="F4901" s="894"/>
      <c r="G4901" s="553"/>
    </row>
    <row r="4902" spans="1:7" s="331" customFormat="1">
      <c r="A4902" s="548"/>
      <c r="B4902" s="546"/>
      <c r="C4902" s="789"/>
      <c r="D4902" s="789"/>
      <c r="E4902" s="974"/>
      <c r="F4902" s="894"/>
      <c r="G4902" s="553"/>
    </row>
    <row r="4903" spans="1:7" s="331" customFormat="1">
      <c r="A4903" s="548"/>
      <c r="B4903" s="546"/>
      <c r="C4903" s="789"/>
      <c r="D4903" s="789"/>
      <c r="E4903" s="974"/>
      <c r="F4903" s="894"/>
      <c r="G4903" s="553"/>
    </row>
    <row r="4904" spans="1:7" s="331" customFormat="1">
      <c r="A4904" s="541"/>
      <c r="B4904" s="540"/>
      <c r="C4904" s="539"/>
      <c r="D4904" s="538"/>
      <c r="E4904" s="556" t="s">
        <v>2238</v>
      </c>
      <c r="F4904" s="537">
        <f>SUM(F4749:F4902)</f>
        <v>0</v>
      </c>
      <c r="G4904" s="543"/>
    </row>
    <row r="4905" spans="1:7" s="331" customFormat="1" ht="12">
      <c r="A4905" s="548"/>
      <c r="B4905" s="547"/>
      <c r="C4905" s="536"/>
      <c r="D4905" s="536"/>
      <c r="E4905" s="555"/>
      <c r="F4905" s="553"/>
      <c r="G4905" s="553"/>
    </row>
    <row r="4906" spans="1:7" s="331" customFormat="1" ht="24">
      <c r="A4906" s="325"/>
      <c r="B4906" s="535" t="s">
        <v>2239</v>
      </c>
      <c r="C4906" s="327"/>
      <c r="D4906" s="327"/>
      <c r="E4906" s="554"/>
      <c r="F4906" s="328"/>
      <c r="G4906" s="553"/>
    </row>
    <row r="4907" spans="1:7" s="331" customFormat="1" ht="12" customHeight="1">
      <c r="A4907" s="548"/>
      <c r="B4907" s="547"/>
      <c r="C4907" s="536"/>
      <c r="D4907" s="536"/>
      <c r="E4907" s="555"/>
      <c r="F4907" s="553"/>
      <c r="G4907" s="553"/>
    </row>
    <row r="4908" spans="1:7" s="331" customFormat="1" ht="48">
      <c r="A4908" s="548" t="s">
        <v>198</v>
      </c>
      <c r="B4908" s="534" t="s">
        <v>2240</v>
      </c>
      <c r="C4908" s="583" t="s">
        <v>283</v>
      </c>
      <c r="D4908" s="959">
        <v>10</v>
      </c>
      <c r="E4908" s="974"/>
      <c r="F4908" s="590">
        <f t="shared" ref="F4908:F4915" si="70">D4908*E4908</f>
        <v>0</v>
      </c>
      <c r="G4908" s="553"/>
    </row>
    <row r="4909" spans="1:7" s="331" customFormat="1" ht="24">
      <c r="A4909" s="548" t="s">
        <v>200</v>
      </c>
      <c r="B4909" s="534" t="s">
        <v>2241</v>
      </c>
      <c r="C4909" s="583" t="s">
        <v>283</v>
      </c>
      <c r="D4909" s="959">
        <v>50</v>
      </c>
      <c r="E4909" s="974"/>
      <c r="F4909" s="590">
        <f t="shared" si="70"/>
        <v>0</v>
      </c>
      <c r="G4909" s="553"/>
    </row>
    <row r="4910" spans="1:7" s="331" customFormat="1" ht="24">
      <c r="A4910" s="548" t="s">
        <v>203</v>
      </c>
      <c r="B4910" s="533" t="s">
        <v>2242</v>
      </c>
      <c r="C4910" s="789" t="s">
        <v>283</v>
      </c>
      <c r="D4910" s="629">
        <v>150</v>
      </c>
      <c r="E4910" s="974"/>
      <c r="F4910" s="590">
        <f t="shared" si="70"/>
        <v>0</v>
      </c>
      <c r="G4910" s="553"/>
    </row>
    <row r="4911" spans="1:7" s="331" customFormat="1" ht="42" customHeight="1">
      <c r="A4911" s="548" t="s">
        <v>205</v>
      </c>
      <c r="B4911" s="533" t="s">
        <v>2243</v>
      </c>
      <c r="C4911" s="789" t="s">
        <v>136</v>
      </c>
      <c r="D4911" s="629">
        <v>25</v>
      </c>
      <c r="E4911" s="974"/>
      <c r="F4911" s="590">
        <f t="shared" si="70"/>
        <v>0</v>
      </c>
      <c r="G4911" s="553"/>
    </row>
    <row r="4912" spans="1:7" s="331" customFormat="1" ht="36">
      <c r="A4912" s="548" t="s">
        <v>137</v>
      </c>
      <c r="B4912" s="547" t="s">
        <v>2244</v>
      </c>
      <c r="C4912" s="976" t="s">
        <v>283</v>
      </c>
      <c r="D4912" s="959">
        <v>70</v>
      </c>
      <c r="E4912" s="974"/>
      <c r="F4912" s="590">
        <f t="shared" si="70"/>
        <v>0</v>
      </c>
      <c r="G4912" s="553"/>
    </row>
    <row r="4913" spans="1:7" s="331" customFormat="1" ht="36" customHeight="1">
      <c r="A4913" s="548" t="s">
        <v>144</v>
      </c>
      <c r="B4913" s="547" t="s">
        <v>2245</v>
      </c>
      <c r="C4913" s="789" t="s">
        <v>283</v>
      </c>
      <c r="D4913" s="629">
        <v>2000</v>
      </c>
      <c r="E4913" s="974"/>
      <c r="F4913" s="590">
        <f t="shared" si="70"/>
        <v>0</v>
      </c>
      <c r="G4913" s="553"/>
    </row>
    <row r="4914" spans="1:7" s="331" customFormat="1" ht="39" customHeight="1">
      <c r="A4914" s="548" t="s">
        <v>147</v>
      </c>
      <c r="B4914" s="534" t="s">
        <v>2246</v>
      </c>
      <c r="C4914" s="789" t="s">
        <v>283</v>
      </c>
      <c r="D4914" s="629">
        <v>40</v>
      </c>
      <c r="E4914" s="974"/>
      <c r="F4914" s="590">
        <f t="shared" si="70"/>
        <v>0</v>
      </c>
      <c r="G4914" s="553"/>
    </row>
    <row r="4915" spans="1:7" s="331" customFormat="1" ht="24">
      <c r="A4915" s="548" t="s">
        <v>132</v>
      </c>
      <c r="B4915" s="533" t="s">
        <v>2247</v>
      </c>
      <c r="C4915" s="976" t="s">
        <v>283</v>
      </c>
      <c r="D4915" s="959">
        <v>20</v>
      </c>
      <c r="E4915" s="974"/>
      <c r="F4915" s="590">
        <f t="shared" si="70"/>
        <v>0</v>
      </c>
      <c r="G4915" s="553"/>
    </row>
    <row r="4916" spans="1:7" s="331" customFormat="1">
      <c r="A4916" s="548"/>
      <c r="B4916" s="533"/>
      <c r="C4916" s="976"/>
      <c r="D4916" s="977"/>
      <c r="E4916" s="974"/>
      <c r="F4916" s="894"/>
      <c r="G4916" s="553"/>
    </row>
    <row r="4917" spans="1:7" s="331" customFormat="1">
      <c r="A4917" s="541"/>
      <c r="B4917" s="540"/>
      <c r="C4917" s="539"/>
      <c r="D4917" s="538"/>
      <c r="E4917" s="556" t="s">
        <v>2248</v>
      </c>
      <c r="F4917" s="537">
        <f>SUM(F4908:F4916)</f>
        <v>0</v>
      </c>
      <c r="G4917" s="543"/>
    </row>
    <row r="4918" spans="1:7" s="331" customFormat="1" ht="12">
      <c r="A4918" s="548"/>
      <c r="B4918" s="547"/>
      <c r="C4918" s="536"/>
      <c r="D4918" s="536"/>
      <c r="E4918" s="555"/>
      <c r="F4918" s="553"/>
      <c r="G4918" s="553"/>
    </row>
    <row r="4919" spans="1:7" s="331" customFormat="1" ht="12">
      <c r="A4919" s="325"/>
      <c r="B4919" s="535" t="s">
        <v>2249</v>
      </c>
      <c r="C4919" s="327"/>
      <c r="D4919" s="327"/>
      <c r="E4919" s="554"/>
      <c r="F4919" s="532"/>
      <c r="G4919" s="553"/>
    </row>
    <row r="4920" spans="1:7" s="331" customFormat="1" ht="12">
      <c r="A4920" s="548"/>
      <c r="B4920" s="547"/>
      <c r="C4920" s="536"/>
      <c r="D4920" s="536"/>
      <c r="E4920" s="555"/>
      <c r="F4920" s="553"/>
      <c r="G4920" s="553"/>
    </row>
    <row r="4921" spans="1:7" s="331" customFormat="1" ht="24">
      <c r="A4921" s="531" t="s">
        <v>198</v>
      </c>
      <c r="B4921" s="534" t="s">
        <v>2250</v>
      </c>
      <c r="C4921" s="583" t="s">
        <v>136</v>
      </c>
      <c r="D4921" s="959">
        <f>D4814</f>
        <v>171</v>
      </c>
      <c r="E4921" s="974"/>
      <c r="F4921" s="590">
        <f t="shared" ref="F4921:F4933" si="71">D4921*E4921</f>
        <v>0</v>
      </c>
      <c r="G4921" s="553"/>
    </row>
    <row r="4922" spans="1:7" s="331" customFormat="1" ht="24">
      <c r="A4922" s="531" t="s">
        <v>200</v>
      </c>
      <c r="B4922" s="547" t="s">
        <v>2251</v>
      </c>
      <c r="C4922" s="583" t="s">
        <v>136</v>
      </c>
      <c r="D4922" s="959">
        <f>D4814</f>
        <v>171</v>
      </c>
      <c r="E4922" s="974"/>
      <c r="F4922" s="590">
        <f t="shared" si="71"/>
        <v>0</v>
      </c>
      <c r="G4922" s="553"/>
    </row>
    <row r="4923" spans="1:7" s="331" customFormat="1">
      <c r="A4923" s="531" t="s">
        <v>203</v>
      </c>
      <c r="B4923" s="547" t="s">
        <v>2252</v>
      </c>
      <c r="C4923" s="583" t="s">
        <v>136</v>
      </c>
      <c r="D4923" s="959">
        <f>D4824</f>
        <v>17</v>
      </c>
      <c r="E4923" s="974"/>
      <c r="F4923" s="590">
        <f t="shared" si="71"/>
        <v>0</v>
      </c>
      <c r="G4923" s="553"/>
    </row>
    <row r="4924" spans="1:7" s="331" customFormat="1" ht="24">
      <c r="A4924" s="531" t="s">
        <v>205</v>
      </c>
      <c r="B4924" s="547" t="s">
        <v>2253</v>
      </c>
      <c r="C4924" s="583" t="s">
        <v>136</v>
      </c>
      <c r="D4924" s="959">
        <f>D4831</f>
        <v>16</v>
      </c>
      <c r="E4924" s="974"/>
      <c r="F4924" s="590">
        <f t="shared" si="71"/>
        <v>0</v>
      </c>
      <c r="G4924" s="553"/>
    </row>
    <row r="4925" spans="1:7" s="331" customFormat="1" ht="24">
      <c r="A4925" s="548" t="s">
        <v>137</v>
      </c>
      <c r="B4925" s="547" t="s">
        <v>2254</v>
      </c>
      <c r="C4925" s="583" t="s">
        <v>136</v>
      </c>
      <c r="D4925" s="959">
        <f>D4840</f>
        <v>1</v>
      </c>
      <c r="E4925" s="974"/>
      <c r="F4925" s="590">
        <f t="shared" si="71"/>
        <v>0</v>
      </c>
      <c r="G4925" s="553"/>
    </row>
    <row r="4926" spans="1:7" s="331" customFormat="1" ht="24">
      <c r="A4926" s="548" t="s">
        <v>144</v>
      </c>
      <c r="B4926" s="547" t="s">
        <v>2255</v>
      </c>
      <c r="C4926" s="583" t="s">
        <v>136</v>
      </c>
      <c r="D4926" s="959">
        <f>D4850</f>
        <v>1</v>
      </c>
      <c r="E4926" s="974"/>
      <c r="F4926" s="590">
        <f t="shared" si="71"/>
        <v>0</v>
      </c>
      <c r="G4926" s="553"/>
    </row>
    <row r="4927" spans="1:7" s="331" customFormat="1">
      <c r="A4927" s="548" t="s">
        <v>147</v>
      </c>
      <c r="B4927" s="547" t="s">
        <v>2256</v>
      </c>
      <c r="C4927" s="583" t="s">
        <v>136</v>
      </c>
      <c r="D4927" s="959">
        <f>D4861+D4864</f>
        <v>12</v>
      </c>
      <c r="E4927" s="974"/>
      <c r="F4927" s="590">
        <f t="shared" si="71"/>
        <v>0</v>
      </c>
      <c r="G4927" s="553"/>
    </row>
    <row r="4928" spans="1:7" s="331" customFormat="1">
      <c r="A4928" s="548" t="s">
        <v>132</v>
      </c>
      <c r="B4928" s="547" t="s">
        <v>2257</v>
      </c>
      <c r="C4928" s="583" t="s">
        <v>136</v>
      </c>
      <c r="D4928" s="959">
        <f>D4864</f>
        <v>1</v>
      </c>
      <c r="E4928" s="974"/>
      <c r="F4928" s="590">
        <f t="shared" si="71"/>
        <v>0</v>
      </c>
      <c r="G4928" s="553"/>
    </row>
    <row r="4929" spans="1:7" s="331" customFormat="1" ht="36">
      <c r="A4929" s="548" t="s">
        <v>46</v>
      </c>
      <c r="B4929" s="547" t="s">
        <v>2258</v>
      </c>
      <c r="C4929" s="789" t="s">
        <v>245</v>
      </c>
      <c r="D4929" s="629">
        <v>1</v>
      </c>
      <c r="E4929" s="974"/>
      <c r="F4929" s="590">
        <f t="shared" si="71"/>
        <v>0</v>
      </c>
      <c r="G4929" s="553"/>
    </row>
    <row r="4930" spans="1:7" s="331" customFormat="1" ht="24">
      <c r="A4930" s="548" t="s">
        <v>47</v>
      </c>
      <c r="B4930" s="547" t="s">
        <v>2259</v>
      </c>
      <c r="C4930" s="789" t="s">
        <v>245</v>
      </c>
      <c r="D4930" s="629">
        <v>1</v>
      </c>
      <c r="E4930" s="974"/>
      <c r="F4930" s="590">
        <f t="shared" si="71"/>
        <v>0</v>
      </c>
      <c r="G4930" s="553"/>
    </row>
    <row r="4931" spans="1:7" s="331" customFormat="1" ht="24">
      <c r="A4931" s="548" t="s">
        <v>17</v>
      </c>
      <c r="B4931" s="547" t="s">
        <v>2260</v>
      </c>
      <c r="C4931" s="789" t="s">
        <v>245</v>
      </c>
      <c r="D4931" s="629">
        <v>1</v>
      </c>
      <c r="E4931" s="974"/>
      <c r="F4931" s="590">
        <f t="shared" si="71"/>
        <v>0</v>
      </c>
      <c r="G4931" s="553"/>
    </row>
    <row r="4932" spans="1:7" s="331" customFormat="1" ht="24">
      <c r="A4932" s="548" t="s">
        <v>51</v>
      </c>
      <c r="B4932" s="547" t="s">
        <v>2261</v>
      </c>
      <c r="C4932" s="789" t="s">
        <v>245</v>
      </c>
      <c r="D4932" s="629">
        <v>1</v>
      </c>
      <c r="E4932" s="974"/>
      <c r="F4932" s="590">
        <f t="shared" si="71"/>
        <v>0</v>
      </c>
      <c r="G4932" s="553"/>
    </row>
    <row r="4933" spans="1:7" s="331" customFormat="1" ht="36">
      <c r="A4933" s="548" t="s">
        <v>52</v>
      </c>
      <c r="B4933" s="547" t="s">
        <v>2262</v>
      </c>
      <c r="C4933" s="789" t="s">
        <v>245</v>
      </c>
      <c r="D4933" s="629">
        <v>1</v>
      </c>
      <c r="E4933" s="978"/>
      <c r="F4933" s="590">
        <f t="shared" si="71"/>
        <v>0</v>
      </c>
      <c r="G4933" s="553"/>
    </row>
    <row r="4934" spans="1:7" s="331" customFormat="1">
      <c r="A4934" s="548"/>
      <c r="B4934" s="547"/>
      <c r="C4934" s="789"/>
      <c r="D4934" s="789"/>
      <c r="E4934" s="978"/>
      <c r="F4934" s="590"/>
      <c r="G4934" s="553"/>
    </row>
    <row r="4935" spans="1:7" s="331" customFormat="1">
      <c r="A4935" s="541"/>
      <c r="B4935" s="540"/>
      <c r="C4935" s="539"/>
      <c r="D4935" s="538"/>
      <c r="E4935" s="530" t="s">
        <v>2263</v>
      </c>
      <c r="F4935" s="537">
        <f>SUM(F4921:F4934)</f>
        <v>0</v>
      </c>
      <c r="G4935" s="543"/>
    </row>
    <row r="4936" spans="1:7" s="331" customFormat="1" ht="12">
      <c r="A4936" s="548"/>
      <c r="B4936" s="547"/>
      <c r="C4936" s="536"/>
      <c r="D4936" s="536"/>
      <c r="G4936" s="553"/>
    </row>
    <row r="4937" spans="1:7" s="331" customFormat="1" ht="12">
      <c r="A4937" s="548"/>
      <c r="B4937" s="547"/>
      <c r="C4937" s="536"/>
      <c r="D4937" s="536"/>
      <c r="E4937" s="553"/>
      <c r="F4937" s="553"/>
      <c r="G4937" s="553"/>
    </row>
    <row r="4938" spans="1:7" s="341" customFormat="1" ht="17.25" customHeight="1">
      <c r="A4938" s="529" t="s">
        <v>151</v>
      </c>
      <c r="B4938" s="528"/>
      <c r="C4938" s="527"/>
      <c r="D4938" s="527"/>
      <c r="E4938" s="549"/>
      <c r="F4938" s="549"/>
      <c r="G4938" s="549"/>
    </row>
    <row r="4939" spans="1:7" s="341" customFormat="1" ht="17.25" customHeight="1">
      <c r="A4939" s="526"/>
      <c r="B4939" s="525" t="s">
        <v>2140</v>
      </c>
      <c r="C4939" s="527"/>
      <c r="E4939" s="524"/>
      <c r="F4939" s="523">
        <f>F4904</f>
        <v>0</v>
      </c>
      <c r="G4939" s="523"/>
    </row>
    <row r="4940" spans="1:7" s="341" customFormat="1" ht="17.25" customHeight="1">
      <c r="A4940" s="526"/>
      <c r="B4940" s="525" t="s">
        <v>2264</v>
      </c>
      <c r="C4940" s="527"/>
      <c r="E4940" s="524"/>
      <c r="F4940" s="523">
        <f>F4917</f>
        <v>0</v>
      </c>
      <c r="G4940" s="523"/>
    </row>
    <row r="4941" spans="1:7" s="341" customFormat="1" ht="17.25" customHeight="1">
      <c r="A4941" s="526"/>
      <c r="B4941" s="525" t="s">
        <v>2265</v>
      </c>
      <c r="C4941" s="527"/>
      <c r="E4941" s="524"/>
      <c r="F4941" s="523">
        <f>F4935</f>
        <v>0</v>
      </c>
      <c r="G4941" s="523"/>
    </row>
    <row r="4942" spans="1:7" s="331" customFormat="1" ht="12">
      <c r="A4942" s="325"/>
      <c r="B4942" s="535" t="s">
        <v>2266</v>
      </c>
      <c r="C4942" s="327"/>
      <c r="D4942" s="327"/>
      <c r="E4942" s="522"/>
      <c r="F4942" s="521">
        <f>SUM(F4939:F4941)</f>
        <v>0</v>
      </c>
      <c r="G4942" s="520"/>
    </row>
    <row r="4943" spans="1:7" s="331" customFormat="1" ht="12">
      <c r="A4943" s="548"/>
      <c r="B4943" s="547"/>
      <c r="C4943" s="536"/>
      <c r="D4943" s="536"/>
      <c r="E4943" s="519"/>
      <c r="F4943" s="518"/>
      <c r="G4943" s="553"/>
    </row>
    <row r="4944" spans="1:7" s="331" customFormat="1" ht="12">
      <c r="A4944" s="548"/>
      <c r="B4944" s="547"/>
      <c r="C4944" s="536"/>
      <c r="D4944" s="536"/>
      <c r="E4944" s="519"/>
      <c r="F4944" s="518"/>
      <c r="G4944" s="553"/>
    </row>
    <row r="4945" spans="1:7" s="331" customFormat="1" ht="12">
      <c r="A4945" s="548"/>
      <c r="B4945" s="547"/>
      <c r="C4945" s="536"/>
      <c r="D4945" s="536"/>
      <c r="E4945" s="519"/>
      <c r="F4945" s="518"/>
      <c r="G4945" s="553"/>
    </row>
    <row r="4946" spans="1:7" s="341" customFormat="1" ht="22.5">
      <c r="A4946" s="605" t="s">
        <v>1570</v>
      </c>
      <c r="B4946" s="607" t="s">
        <v>1571</v>
      </c>
      <c r="C4946" s="606" t="s">
        <v>4176</v>
      </c>
      <c r="D4946" s="606" t="s">
        <v>2267</v>
      </c>
      <c r="E4946" s="606" t="s">
        <v>4177</v>
      </c>
      <c r="F4946" s="606" t="s">
        <v>18</v>
      </c>
      <c r="G4946" s="553"/>
    </row>
    <row r="4947" spans="1:7" s="331" customFormat="1" ht="12">
      <c r="A4947" s="548"/>
      <c r="B4947" s="547"/>
      <c r="C4947" s="536"/>
      <c r="D4947" s="536"/>
      <c r="E4947" s="553"/>
      <c r="F4947" s="553"/>
      <c r="G4947" s="553"/>
    </row>
    <row r="4948" spans="1:7" s="331" customFormat="1" ht="12">
      <c r="A4948" s="325"/>
      <c r="B4948" s="535" t="s">
        <v>2268</v>
      </c>
      <c r="C4948" s="327"/>
      <c r="D4948" s="327"/>
      <c r="E4948" s="327"/>
      <c r="F4948" s="328"/>
      <c r="G4948" s="553"/>
    </row>
    <row r="4949" spans="1:7" s="331" customFormat="1" ht="12">
      <c r="A4949" s="548"/>
      <c r="B4949" s="547"/>
      <c r="C4949" s="536"/>
      <c r="D4949" s="1200"/>
      <c r="E4949" s="553"/>
      <c r="F4949" s="553"/>
      <c r="G4949" s="553"/>
    </row>
    <row r="4950" spans="1:7" s="331" customFormat="1" ht="168" customHeight="1">
      <c r="A4950" s="548" t="s">
        <v>198</v>
      </c>
      <c r="B4950" s="547" t="s">
        <v>3761</v>
      </c>
      <c r="C4950" s="789" t="s">
        <v>136</v>
      </c>
      <c r="D4950" s="629">
        <v>1</v>
      </c>
      <c r="E4950" s="979"/>
      <c r="F4950" s="590">
        <f>D4950*E4950</f>
        <v>0</v>
      </c>
      <c r="G4950" s="553"/>
    </row>
    <row r="4951" spans="1:7" s="331" customFormat="1" ht="14.25" customHeight="1">
      <c r="A4951" s="548"/>
      <c r="B4951" s="547" t="s">
        <v>2146</v>
      </c>
      <c r="C4951" s="789"/>
      <c r="D4951" s="629"/>
      <c r="E4951" s="979"/>
      <c r="F4951" s="590"/>
      <c r="G4951" s="553"/>
    </row>
    <row r="4952" spans="1:7" s="331" customFormat="1">
      <c r="A4952" s="548"/>
      <c r="B4952" s="546"/>
      <c r="C4952" s="789"/>
      <c r="D4952" s="629"/>
      <c r="E4952" s="979"/>
      <c r="F4952" s="590"/>
      <c r="G4952" s="553"/>
    </row>
    <row r="4953" spans="1:7" s="331" customFormat="1" ht="38.25" customHeight="1">
      <c r="A4953" s="548" t="s">
        <v>200</v>
      </c>
      <c r="B4953" s="547" t="s">
        <v>3766</v>
      </c>
      <c r="C4953" s="789" t="s">
        <v>136</v>
      </c>
      <c r="D4953" s="629">
        <v>1</v>
      </c>
      <c r="E4953" s="979"/>
      <c r="F4953" s="590">
        <f t="shared" ref="F4953:F4997" si="72">D4953*E4953</f>
        <v>0</v>
      </c>
      <c r="G4953" s="553"/>
    </row>
    <row r="4954" spans="1:7" s="331" customFormat="1" ht="14.25" customHeight="1">
      <c r="A4954" s="548"/>
      <c r="B4954" s="547" t="s">
        <v>2146</v>
      </c>
      <c r="C4954" s="789"/>
      <c r="D4954" s="629"/>
      <c r="E4954" s="979"/>
      <c r="F4954" s="590"/>
      <c r="G4954" s="553"/>
    </row>
    <row r="4955" spans="1:7" s="331" customFormat="1">
      <c r="A4955" s="548"/>
      <c r="B4955" s="546"/>
      <c r="C4955" s="789"/>
      <c r="D4955" s="629"/>
      <c r="E4955" s="979"/>
      <c r="F4955" s="590"/>
      <c r="G4955" s="553"/>
    </row>
    <row r="4956" spans="1:7" s="331" customFormat="1" ht="50.25" customHeight="1">
      <c r="A4956" s="548" t="s">
        <v>203</v>
      </c>
      <c r="B4956" s="547" t="s">
        <v>2269</v>
      </c>
      <c r="C4956" s="789" t="s">
        <v>136</v>
      </c>
      <c r="D4956" s="629">
        <v>2</v>
      </c>
      <c r="E4956" s="979"/>
      <c r="F4956" s="590">
        <f t="shared" si="72"/>
        <v>0</v>
      </c>
      <c r="G4956" s="553"/>
    </row>
    <row r="4957" spans="1:7" s="331" customFormat="1" ht="14.25" customHeight="1">
      <c r="A4957" s="548"/>
      <c r="B4957" s="547" t="s">
        <v>2146</v>
      </c>
      <c r="C4957" s="789"/>
      <c r="D4957" s="629"/>
      <c r="E4957" s="894"/>
      <c r="F4957" s="590"/>
      <c r="G4957" s="553"/>
    </row>
    <row r="4958" spans="1:7" s="331" customFormat="1">
      <c r="A4958" s="548"/>
      <c r="B4958" s="546"/>
      <c r="C4958" s="789"/>
      <c r="D4958" s="629"/>
      <c r="E4958" s="894"/>
      <c r="F4958" s="590"/>
      <c r="G4958" s="553"/>
    </row>
    <row r="4959" spans="1:7" s="331" customFormat="1" ht="145.5" customHeight="1">
      <c r="A4959" s="548" t="s">
        <v>205</v>
      </c>
      <c r="B4959" s="547" t="s">
        <v>2270</v>
      </c>
      <c r="C4959" s="789" t="s">
        <v>136</v>
      </c>
      <c r="D4959" s="629">
        <v>1</v>
      </c>
      <c r="E4959" s="980"/>
      <c r="F4959" s="590">
        <f t="shared" si="72"/>
        <v>0</v>
      </c>
      <c r="G4959" s="553"/>
    </row>
    <row r="4960" spans="1:7" s="331" customFormat="1" ht="14.25" customHeight="1">
      <c r="A4960" s="548"/>
      <c r="B4960" s="547" t="s">
        <v>2146</v>
      </c>
      <c r="C4960" s="789"/>
      <c r="D4960" s="629"/>
      <c r="E4960" s="980"/>
      <c r="F4960" s="590"/>
      <c r="G4960" s="553"/>
    </row>
    <row r="4961" spans="1:7" s="331" customFormat="1">
      <c r="A4961" s="548"/>
      <c r="B4961" s="546"/>
      <c r="C4961" s="789"/>
      <c r="D4961" s="629"/>
      <c r="E4961" s="980"/>
      <c r="F4961" s="590"/>
      <c r="G4961" s="553"/>
    </row>
    <row r="4962" spans="1:7" s="331" customFormat="1" ht="108" customHeight="1">
      <c r="A4962" s="548" t="s">
        <v>137</v>
      </c>
      <c r="B4962" s="547" t="s">
        <v>3763</v>
      </c>
      <c r="C4962" s="789" t="s">
        <v>136</v>
      </c>
      <c r="D4962" s="629">
        <v>2</v>
      </c>
      <c r="E4962" s="980"/>
      <c r="F4962" s="590">
        <f t="shared" si="72"/>
        <v>0</v>
      </c>
      <c r="G4962" s="553"/>
    </row>
    <row r="4963" spans="1:7" s="331" customFormat="1" ht="14.25" customHeight="1">
      <c r="A4963" s="548"/>
      <c r="B4963" s="547" t="s">
        <v>2146</v>
      </c>
      <c r="C4963" s="789"/>
      <c r="D4963" s="629"/>
      <c r="E4963" s="894"/>
      <c r="F4963" s="590"/>
      <c r="G4963" s="553"/>
    </row>
    <row r="4964" spans="1:7" s="331" customFormat="1">
      <c r="A4964" s="548"/>
      <c r="B4964" s="546"/>
      <c r="C4964" s="789"/>
      <c r="D4964" s="629"/>
      <c r="E4964" s="894"/>
      <c r="F4964" s="590"/>
      <c r="G4964" s="553"/>
    </row>
    <row r="4965" spans="1:7" s="331" customFormat="1">
      <c r="A4965" s="548"/>
      <c r="B4965" s="545"/>
      <c r="C4965" s="789"/>
      <c r="D4965" s="629"/>
      <c r="E4965" s="894"/>
      <c r="F4965" s="590"/>
      <c r="G4965" s="553"/>
    </row>
    <row r="4966" spans="1:7" s="331" customFormat="1">
      <c r="A4966" s="548"/>
      <c r="B4966" s="545"/>
      <c r="C4966" s="789"/>
      <c r="D4966" s="629"/>
      <c r="E4966" s="894"/>
      <c r="F4966" s="590"/>
      <c r="G4966" s="553"/>
    </row>
    <row r="4967" spans="1:7" s="331" customFormat="1" ht="400.5" customHeight="1">
      <c r="A4967" s="548" t="s">
        <v>144</v>
      </c>
      <c r="B4967" s="547" t="s">
        <v>3764</v>
      </c>
      <c r="C4967" s="789" t="s">
        <v>136</v>
      </c>
      <c r="D4967" s="629">
        <v>1</v>
      </c>
      <c r="E4967" s="981"/>
      <c r="F4967" s="590">
        <f t="shared" si="72"/>
        <v>0</v>
      </c>
      <c r="G4967" s="553"/>
    </row>
    <row r="4968" spans="1:7" s="331" customFormat="1" ht="14.25" customHeight="1">
      <c r="A4968" s="548"/>
      <c r="B4968" s="547" t="s">
        <v>2146</v>
      </c>
      <c r="C4968" s="789"/>
      <c r="D4968" s="629"/>
      <c r="E4968" s="981"/>
      <c r="F4968" s="590"/>
      <c r="G4968" s="553"/>
    </row>
    <row r="4969" spans="1:7" s="331" customFormat="1">
      <c r="A4969" s="548"/>
      <c r="B4969" s="546"/>
      <c r="C4969" s="789"/>
      <c r="D4969" s="629"/>
      <c r="E4969" s="981"/>
      <c r="F4969" s="590"/>
      <c r="G4969" s="553"/>
    </row>
    <row r="4970" spans="1:7" s="331" customFormat="1" ht="143.25" customHeight="1">
      <c r="A4970" s="548" t="s">
        <v>147</v>
      </c>
      <c r="B4970" s="547" t="s">
        <v>3767</v>
      </c>
      <c r="C4970" s="789" t="s">
        <v>136</v>
      </c>
      <c r="D4970" s="629">
        <v>1</v>
      </c>
      <c r="E4970" s="981"/>
      <c r="F4970" s="590">
        <f t="shared" si="72"/>
        <v>0</v>
      </c>
      <c r="G4970" s="553"/>
    </row>
    <row r="4971" spans="1:7" s="331" customFormat="1" ht="14.25" customHeight="1">
      <c r="A4971" s="548"/>
      <c r="B4971" s="547" t="s">
        <v>2146</v>
      </c>
      <c r="C4971" s="789"/>
      <c r="D4971" s="629"/>
      <c r="E4971" s="894"/>
      <c r="F4971" s="590"/>
      <c r="G4971" s="553"/>
    </row>
    <row r="4972" spans="1:7" s="331" customFormat="1">
      <c r="A4972" s="548"/>
      <c r="B4972" s="546"/>
      <c r="C4972" s="789"/>
      <c r="D4972" s="629"/>
      <c r="E4972" s="894"/>
      <c r="F4972" s="590"/>
      <c r="G4972" s="553"/>
    </row>
    <row r="4973" spans="1:7" s="331" customFormat="1">
      <c r="A4973" s="548"/>
      <c r="B4973" s="545"/>
      <c r="C4973" s="789"/>
      <c r="D4973" s="629"/>
      <c r="E4973" s="894"/>
      <c r="F4973" s="590"/>
      <c r="G4973" s="553"/>
    </row>
    <row r="4974" spans="1:7" s="331" customFormat="1">
      <c r="A4974" s="548"/>
      <c r="B4974" s="545"/>
      <c r="C4974" s="789"/>
      <c r="D4974" s="629"/>
      <c r="E4974" s="894"/>
      <c r="F4974" s="590"/>
      <c r="G4974" s="553"/>
    </row>
    <row r="4975" spans="1:7" s="331" customFormat="1" ht="266.25" customHeight="1">
      <c r="A4975" s="548" t="s">
        <v>132</v>
      </c>
      <c r="B4975" s="545" t="s">
        <v>3150</v>
      </c>
      <c r="C4975" s="789"/>
      <c r="D4975" s="629"/>
      <c r="E4975" s="894"/>
      <c r="F4975" s="590"/>
      <c r="G4975" s="553"/>
    </row>
    <row r="4976" spans="1:7" s="331" customFormat="1" ht="210.75" customHeight="1">
      <c r="A4976" s="548"/>
      <c r="B4976" s="547" t="s">
        <v>3765</v>
      </c>
      <c r="C4976" s="789" t="s">
        <v>136</v>
      </c>
      <c r="D4976" s="629">
        <v>10</v>
      </c>
      <c r="E4976" s="982"/>
      <c r="F4976" s="590">
        <f t="shared" si="72"/>
        <v>0</v>
      </c>
      <c r="G4976" s="553"/>
    </row>
    <row r="4977" spans="1:7" s="331" customFormat="1" ht="14.25" customHeight="1">
      <c r="A4977" s="548"/>
      <c r="B4977" s="547" t="s">
        <v>2146</v>
      </c>
      <c r="C4977" s="789"/>
      <c r="D4977" s="629"/>
      <c r="E4977" s="982"/>
      <c r="F4977" s="590"/>
      <c r="G4977" s="553"/>
    </row>
    <row r="4978" spans="1:7" s="331" customFormat="1">
      <c r="A4978" s="548"/>
      <c r="B4978" s="546"/>
      <c r="C4978" s="789"/>
      <c r="D4978" s="629"/>
      <c r="E4978" s="982"/>
      <c r="F4978" s="590"/>
      <c r="G4978" s="553"/>
    </row>
    <row r="4979" spans="1:7" s="331" customFormat="1" ht="37.5" customHeight="1">
      <c r="A4979" s="548" t="s">
        <v>46</v>
      </c>
      <c r="B4979" s="547" t="s">
        <v>2271</v>
      </c>
      <c r="C4979" s="789" t="s">
        <v>136</v>
      </c>
      <c r="D4979" s="629">
        <v>10</v>
      </c>
      <c r="E4979" s="982"/>
      <c r="F4979" s="590">
        <f t="shared" si="72"/>
        <v>0</v>
      </c>
      <c r="G4979" s="553"/>
    </row>
    <row r="4980" spans="1:7" s="331" customFormat="1">
      <c r="A4980" s="548"/>
      <c r="B4980" s="545"/>
      <c r="C4980" s="789"/>
      <c r="D4980" s="629"/>
      <c r="E4980" s="894"/>
      <c r="F4980" s="590"/>
      <c r="G4980" s="553"/>
    </row>
    <row r="4981" spans="1:7" s="331" customFormat="1" ht="409.5" customHeight="1">
      <c r="A4981" s="548" t="s">
        <v>47</v>
      </c>
      <c r="B4981" s="547" t="s">
        <v>3151</v>
      </c>
      <c r="C4981" s="789" t="s">
        <v>136</v>
      </c>
      <c r="D4981" s="629">
        <v>7</v>
      </c>
      <c r="E4981" s="983"/>
      <c r="F4981" s="590">
        <f t="shared" si="72"/>
        <v>0</v>
      </c>
      <c r="G4981" s="553"/>
    </row>
    <row r="4982" spans="1:7" s="331" customFormat="1" ht="15.75" customHeight="1">
      <c r="A4982" s="548"/>
      <c r="B4982" s="547" t="s">
        <v>3762</v>
      </c>
      <c r="C4982" s="789"/>
      <c r="D4982" s="629"/>
      <c r="E4982" s="983"/>
      <c r="F4982" s="590">
        <f t="shared" si="72"/>
        <v>0</v>
      </c>
      <c r="G4982" s="553"/>
    </row>
    <row r="4983" spans="1:7" s="241" customFormat="1" ht="15.75" customHeight="1">
      <c r="A4983" s="874"/>
      <c r="B4983" s="547" t="s">
        <v>3567</v>
      </c>
      <c r="C4983" s="588"/>
      <c r="D4983" s="887"/>
      <c r="E4983" s="983"/>
      <c r="F4983" s="883"/>
    </row>
    <row r="4984" spans="1:7" s="241" customFormat="1" ht="15.75" customHeight="1">
      <c r="A4984" s="874"/>
      <c r="B4984" s="880"/>
      <c r="C4984" s="588"/>
      <c r="D4984" s="887"/>
      <c r="E4984" s="983"/>
      <c r="F4984" s="883"/>
    </row>
    <row r="4985" spans="1:7" s="331" customFormat="1">
      <c r="A4985" s="548"/>
      <c r="B4985" s="517"/>
      <c r="C4985" s="789"/>
      <c r="D4985" s="629"/>
      <c r="E4985" s="894"/>
      <c r="F4985" s="590"/>
      <c r="G4985" s="553"/>
    </row>
    <row r="4986" spans="1:7" s="331" customFormat="1" ht="40.5" customHeight="1">
      <c r="A4986" s="548" t="s">
        <v>17</v>
      </c>
      <c r="B4986" s="547" t="s">
        <v>2272</v>
      </c>
      <c r="C4986" s="789" t="s">
        <v>136</v>
      </c>
      <c r="D4986" s="629">
        <v>7</v>
      </c>
      <c r="E4986" s="984"/>
      <c r="F4986" s="590">
        <f t="shared" si="72"/>
        <v>0</v>
      </c>
      <c r="G4986" s="553"/>
    </row>
    <row r="4987" spans="1:7" s="331" customFormat="1" ht="220.5" customHeight="1">
      <c r="A4987" s="548" t="s">
        <v>51</v>
      </c>
      <c r="B4987" s="547" t="s">
        <v>3768</v>
      </c>
      <c r="C4987" s="789" t="s">
        <v>136</v>
      </c>
      <c r="D4987" s="629">
        <v>1</v>
      </c>
      <c r="E4987" s="984"/>
      <c r="F4987" s="590">
        <f t="shared" si="72"/>
        <v>0</v>
      </c>
      <c r="G4987" s="553"/>
    </row>
    <row r="4988" spans="1:7" s="331" customFormat="1" ht="14.25" customHeight="1">
      <c r="A4988" s="548"/>
      <c r="B4988" s="547" t="s">
        <v>2146</v>
      </c>
      <c r="C4988" s="789"/>
      <c r="D4988" s="789"/>
      <c r="E4988" s="894"/>
      <c r="F4988" s="590"/>
      <c r="G4988" s="553"/>
    </row>
    <row r="4989" spans="1:7" s="331" customFormat="1">
      <c r="A4989" s="548"/>
      <c r="B4989" s="546"/>
      <c r="C4989" s="789"/>
      <c r="D4989" s="789"/>
      <c r="E4989" s="894"/>
      <c r="F4989" s="590"/>
      <c r="G4989" s="553"/>
    </row>
    <row r="4990" spans="1:7" s="331" customFormat="1">
      <c r="A4990" s="548"/>
      <c r="B4990" s="545"/>
      <c r="C4990" s="789"/>
      <c r="D4990" s="789"/>
      <c r="E4990" s="894"/>
      <c r="F4990" s="590"/>
      <c r="G4990" s="553"/>
    </row>
    <row r="4991" spans="1:7" s="331" customFormat="1" ht="146.25" customHeight="1">
      <c r="A4991" s="548" t="s">
        <v>52</v>
      </c>
      <c r="B4991" s="547" t="s">
        <v>3769</v>
      </c>
      <c r="C4991" s="789" t="s">
        <v>136</v>
      </c>
      <c r="D4991" s="629">
        <v>1</v>
      </c>
      <c r="E4991" s="985"/>
      <c r="F4991" s="590">
        <f t="shared" si="72"/>
        <v>0</v>
      </c>
      <c r="G4991" s="553"/>
    </row>
    <row r="4992" spans="1:7" s="331" customFormat="1" ht="14.25" customHeight="1">
      <c r="A4992" s="548"/>
      <c r="B4992" s="547" t="s">
        <v>2146</v>
      </c>
      <c r="C4992" s="789"/>
      <c r="D4992" s="629"/>
      <c r="E4992" s="985"/>
      <c r="F4992" s="590"/>
      <c r="G4992" s="553"/>
    </row>
    <row r="4993" spans="1:7" s="331" customFormat="1">
      <c r="A4993" s="548"/>
      <c r="B4993" s="546"/>
      <c r="C4993" s="789"/>
      <c r="D4993" s="629"/>
      <c r="E4993" s="985"/>
      <c r="F4993" s="590"/>
      <c r="G4993" s="553"/>
    </row>
    <row r="4994" spans="1:7" s="331" customFormat="1">
      <c r="A4994" s="548"/>
      <c r="B4994" s="545"/>
      <c r="C4994" s="789"/>
      <c r="D4994" s="629"/>
      <c r="E4994" s="985"/>
      <c r="F4994" s="590"/>
      <c r="G4994" s="553"/>
    </row>
    <row r="4995" spans="1:7" s="331" customFormat="1" ht="75.75" customHeight="1">
      <c r="A4995" s="548" t="s">
        <v>53</v>
      </c>
      <c r="B4995" s="547" t="s">
        <v>2273</v>
      </c>
      <c r="C4995" s="789" t="s">
        <v>2043</v>
      </c>
      <c r="D4995" s="629">
        <v>1</v>
      </c>
      <c r="E4995" s="985"/>
      <c r="F4995" s="590">
        <f t="shared" si="72"/>
        <v>0</v>
      </c>
      <c r="G4995" s="553"/>
    </row>
    <row r="4996" spans="1:7" s="331" customFormat="1">
      <c r="A4996" s="548"/>
      <c r="B4996" s="547"/>
      <c r="C4996" s="789"/>
      <c r="D4996" s="629"/>
      <c r="E4996" s="985"/>
      <c r="F4996" s="590"/>
      <c r="G4996" s="553"/>
    </row>
    <row r="4997" spans="1:7" s="331" customFormat="1">
      <c r="A4997" s="548" t="s">
        <v>20</v>
      </c>
      <c r="B4997" s="547" t="s">
        <v>2274</v>
      </c>
      <c r="C4997" s="789" t="s">
        <v>2043</v>
      </c>
      <c r="D4997" s="629">
        <v>1</v>
      </c>
      <c r="E4997" s="985"/>
      <c r="F4997" s="590">
        <f t="shared" si="72"/>
        <v>0</v>
      </c>
      <c r="G4997" s="553"/>
    </row>
    <row r="4998" spans="1:7" s="331" customFormat="1">
      <c r="A4998" s="548"/>
      <c r="B4998" s="547"/>
      <c r="C4998" s="789"/>
      <c r="D4998" s="629"/>
      <c r="E4998" s="985"/>
      <c r="F4998" s="894"/>
      <c r="G4998" s="553"/>
    </row>
    <row r="4999" spans="1:7" s="331" customFormat="1">
      <c r="A4999" s="541"/>
      <c r="B4999" s="540"/>
      <c r="C4999" s="539"/>
      <c r="D4999" s="1199"/>
      <c r="E4999" s="530" t="s">
        <v>2275</v>
      </c>
      <c r="F4999" s="537">
        <f>SUM(F4950:F4998)</f>
        <v>0</v>
      </c>
      <c r="G4999" s="543"/>
    </row>
    <row r="5000" spans="1:7" s="331" customFormat="1" ht="12">
      <c r="A5000" s="548"/>
      <c r="B5000" s="547"/>
      <c r="C5000" s="536"/>
      <c r="D5000" s="1200"/>
      <c r="E5000" s="553"/>
      <c r="F5000" s="553"/>
      <c r="G5000" s="553"/>
    </row>
    <row r="5001" spans="1:7" s="331" customFormat="1" ht="12">
      <c r="A5001" s="325"/>
      <c r="B5001" s="535" t="s">
        <v>2276</v>
      </c>
      <c r="C5001" s="327"/>
      <c r="D5001" s="1201"/>
      <c r="E5001" s="327"/>
      <c r="F5001" s="532"/>
      <c r="G5001" s="553"/>
    </row>
    <row r="5002" spans="1:7" s="331" customFormat="1" ht="12">
      <c r="A5002" s="548"/>
      <c r="B5002" s="547"/>
      <c r="C5002" s="536"/>
      <c r="D5002" s="1200"/>
      <c r="E5002" s="553"/>
      <c r="F5002" s="553"/>
      <c r="G5002" s="553"/>
    </row>
    <row r="5003" spans="1:7" s="331" customFormat="1" ht="26.25" customHeight="1">
      <c r="A5003" s="548" t="s">
        <v>21</v>
      </c>
      <c r="B5003" s="547" t="s">
        <v>2277</v>
      </c>
      <c r="C5003" s="789" t="s">
        <v>283</v>
      </c>
      <c r="D5003" s="629">
        <v>1300</v>
      </c>
      <c r="E5003" s="986"/>
      <c r="F5003" s="590">
        <f t="shared" ref="F5003:F5006" si="73">D5003*E5003</f>
        <v>0</v>
      </c>
      <c r="G5003" s="553"/>
    </row>
    <row r="5004" spans="1:7" s="331" customFormat="1" ht="24" customHeight="1">
      <c r="A5004" s="548" t="s">
        <v>22</v>
      </c>
      <c r="B5004" s="547" t="s">
        <v>2278</v>
      </c>
      <c r="C5004" s="789" t="s">
        <v>283</v>
      </c>
      <c r="D5004" s="629">
        <v>300</v>
      </c>
      <c r="E5004" s="986"/>
      <c r="F5004" s="590">
        <f t="shared" si="73"/>
        <v>0</v>
      </c>
      <c r="G5004" s="553"/>
    </row>
    <row r="5005" spans="1:7" s="331" customFormat="1" ht="18.75" customHeight="1">
      <c r="A5005" s="548" t="s">
        <v>23</v>
      </c>
      <c r="B5005" s="547" t="s">
        <v>2279</v>
      </c>
      <c r="C5005" s="789" t="s">
        <v>283</v>
      </c>
      <c r="D5005" s="629">
        <v>300</v>
      </c>
      <c r="E5005" s="986"/>
      <c r="F5005" s="590">
        <f t="shared" si="73"/>
        <v>0</v>
      </c>
      <c r="G5005" s="553"/>
    </row>
    <row r="5006" spans="1:7" s="331" customFormat="1" ht="24.75" customHeight="1">
      <c r="A5006" s="548" t="s">
        <v>24</v>
      </c>
      <c r="B5006" s="547" t="s">
        <v>2280</v>
      </c>
      <c r="C5006" s="789" t="s">
        <v>283</v>
      </c>
      <c r="D5006" s="629">
        <v>30</v>
      </c>
      <c r="E5006" s="986"/>
      <c r="F5006" s="590">
        <f t="shared" si="73"/>
        <v>0</v>
      </c>
      <c r="G5006" s="553"/>
    </row>
    <row r="5007" spans="1:7" s="331" customFormat="1">
      <c r="A5007" s="548"/>
      <c r="B5007" s="547"/>
      <c r="C5007" s="789"/>
      <c r="D5007" s="629"/>
      <c r="E5007" s="894"/>
      <c r="F5007" s="894"/>
      <c r="G5007" s="553"/>
    </row>
    <row r="5008" spans="1:7" s="331" customFormat="1">
      <c r="A5008" s="541"/>
      <c r="B5008" s="540"/>
      <c r="C5008" s="539"/>
      <c r="D5008" s="1199"/>
      <c r="E5008" s="530" t="s">
        <v>2281</v>
      </c>
      <c r="F5008" s="537">
        <f>SUM(F5003:F5007)</f>
        <v>0</v>
      </c>
      <c r="G5008" s="543"/>
    </row>
    <row r="5009" spans="1:7" s="331" customFormat="1" ht="12">
      <c r="A5009" s="548"/>
      <c r="B5009" s="547"/>
      <c r="C5009" s="536"/>
      <c r="D5009" s="1200"/>
      <c r="E5009" s="553"/>
      <c r="F5009" s="553"/>
      <c r="G5009" s="553"/>
    </row>
    <row r="5010" spans="1:7" s="331" customFormat="1" ht="12">
      <c r="A5010" s="325"/>
      <c r="B5010" s="535" t="s">
        <v>2282</v>
      </c>
      <c r="C5010" s="327"/>
      <c r="D5010" s="1201"/>
      <c r="E5010" s="327"/>
      <c r="F5010" s="532"/>
      <c r="G5010" s="553"/>
    </row>
    <row r="5011" spans="1:7" s="331" customFormat="1" ht="12">
      <c r="A5011" s="548"/>
      <c r="B5011" s="547"/>
      <c r="C5011" s="536"/>
      <c r="D5011" s="1200"/>
      <c r="E5011" s="553"/>
      <c r="F5011" s="553"/>
      <c r="G5011" s="553"/>
    </row>
    <row r="5012" spans="1:7" s="331" customFormat="1" ht="48">
      <c r="A5012" s="548" t="s">
        <v>25</v>
      </c>
      <c r="B5012" s="547" t="s">
        <v>2283</v>
      </c>
      <c r="C5012" s="789" t="s">
        <v>2043</v>
      </c>
      <c r="D5012" s="629">
        <v>1</v>
      </c>
      <c r="E5012" s="987"/>
      <c r="F5012" s="590">
        <f>D5012*E5012</f>
        <v>0</v>
      </c>
      <c r="G5012" s="553"/>
    </row>
    <row r="5013" spans="1:7" s="331" customFormat="1" ht="60">
      <c r="A5013" s="548" t="s">
        <v>26</v>
      </c>
      <c r="B5013" s="547" t="s">
        <v>2284</v>
      </c>
      <c r="C5013" s="789" t="s">
        <v>2043</v>
      </c>
      <c r="D5013" s="629">
        <v>1</v>
      </c>
      <c r="E5013" s="987"/>
      <c r="F5013" s="590">
        <f t="shared" ref="F5013:F5031" si="74">D5013*E5013</f>
        <v>0</v>
      </c>
      <c r="G5013" s="553"/>
    </row>
    <row r="5014" spans="1:7" s="331" customFormat="1" ht="96">
      <c r="A5014" s="548" t="s">
        <v>28</v>
      </c>
      <c r="B5014" s="547" t="s">
        <v>2285</v>
      </c>
      <c r="C5014" s="789" t="s">
        <v>2043</v>
      </c>
      <c r="D5014" s="629">
        <v>1</v>
      </c>
      <c r="E5014" s="987"/>
      <c r="F5014" s="590">
        <f t="shared" si="74"/>
        <v>0</v>
      </c>
      <c r="G5014" s="553"/>
    </row>
    <row r="5015" spans="1:7" s="331" customFormat="1" ht="118.5" customHeight="1">
      <c r="A5015" s="548" t="s">
        <v>29</v>
      </c>
      <c r="B5015" s="547" t="s">
        <v>2286</v>
      </c>
      <c r="C5015" s="789" t="s">
        <v>2043</v>
      </c>
      <c r="D5015" s="629">
        <v>1</v>
      </c>
      <c r="E5015" s="987"/>
      <c r="F5015" s="590">
        <f t="shared" si="74"/>
        <v>0</v>
      </c>
      <c r="G5015" s="553"/>
    </row>
    <row r="5016" spans="1:7" s="331" customFormat="1" ht="108.75" customHeight="1">
      <c r="A5016" s="548" t="s">
        <v>55</v>
      </c>
      <c r="B5016" s="547" t="s">
        <v>2287</v>
      </c>
      <c r="C5016" s="789" t="s">
        <v>2043</v>
      </c>
      <c r="D5016" s="629">
        <v>1</v>
      </c>
      <c r="E5016" s="987"/>
      <c r="F5016" s="590">
        <f t="shared" si="74"/>
        <v>0</v>
      </c>
      <c r="G5016" s="553"/>
    </row>
    <row r="5017" spans="1:7" s="331" customFormat="1" ht="44.25" customHeight="1">
      <c r="A5017" s="548" t="s">
        <v>56</v>
      </c>
      <c r="B5017" s="547" t="s">
        <v>2288</v>
      </c>
      <c r="C5017" s="789" t="s">
        <v>2043</v>
      </c>
      <c r="D5017" s="629">
        <v>1</v>
      </c>
      <c r="E5017" s="987"/>
      <c r="F5017" s="590">
        <f t="shared" si="74"/>
        <v>0</v>
      </c>
      <c r="G5017" s="553"/>
    </row>
    <row r="5018" spans="1:7" s="331" customFormat="1" ht="36">
      <c r="A5018" s="548" t="s">
        <v>57</v>
      </c>
      <c r="B5018" s="547" t="s">
        <v>2289</v>
      </c>
      <c r="C5018" s="789" t="s">
        <v>136</v>
      </c>
      <c r="D5018" s="629">
        <v>1</v>
      </c>
      <c r="E5018" s="987"/>
      <c r="F5018" s="590">
        <f t="shared" si="74"/>
        <v>0</v>
      </c>
      <c r="G5018" s="553"/>
    </row>
    <row r="5019" spans="1:7" s="331" customFormat="1" ht="78.75" customHeight="1">
      <c r="A5019" s="548" t="s">
        <v>30</v>
      </c>
      <c r="B5019" s="547" t="s">
        <v>2290</v>
      </c>
      <c r="C5019" s="789" t="s">
        <v>2043</v>
      </c>
      <c r="D5019" s="629">
        <v>1</v>
      </c>
      <c r="E5019" s="987"/>
      <c r="F5019" s="590">
        <f t="shared" si="74"/>
        <v>0</v>
      </c>
      <c r="G5019" s="553"/>
    </row>
    <row r="5020" spans="1:7" s="331" customFormat="1" ht="60">
      <c r="A5020" s="548" t="s">
        <v>31</v>
      </c>
      <c r="B5020" s="547" t="s">
        <v>2291</v>
      </c>
      <c r="C5020" s="789" t="s">
        <v>2043</v>
      </c>
      <c r="D5020" s="629">
        <v>10</v>
      </c>
      <c r="E5020" s="987"/>
      <c r="F5020" s="590">
        <f t="shared" si="74"/>
        <v>0</v>
      </c>
      <c r="G5020" s="553"/>
    </row>
    <row r="5021" spans="1:7" s="331" customFormat="1" ht="24">
      <c r="A5021" s="548" t="s">
        <v>32</v>
      </c>
      <c r="B5021" s="547" t="s">
        <v>2292</v>
      </c>
      <c r="C5021" s="789" t="s">
        <v>2043</v>
      </c>
      <c r="D5021" s="629">
        <v>10</v>
      </c>
      <c r="E5021" s="987"/>
      <c r="F5021" s="590">
        <f t="shared" si="74"/>
        <v>0</v>
      </c>
      <c r="G5021" s="553"/>
    </row>
    <row r="5022" spans="1:7" s="331" customFormat="1" ht="72">
      <c r="A5022" s="548" t="s">
        <v>33</v>
      </c>
      <c r="B5022" s="547" t="s">
        <v>2293</v>
      </c>
      <c r="C5022" s="789" t="s">
        <v>2043</v>
      </c>
      <c r="D5022" s="629">
        <v>7</v>
      </c>
      <c r="E5022" s="987"/>
      <c r="F5022" s="590">
        <f t="shared" si="74"/>
        <v>0</v>
      </c>
      <c r="G5022" s="553"/>
    </row>
    <row r="5023" spans="1:7" s="331" customFormat="1" ht="24">
      <c r="A5023" s="548" t="s">
        <v>34</v>
      </c>
      <c r="B5023" s="547" t="s">
        <v>2294</v>
      </c>
      <c r="C5023" s="789" t="s">
        <v>2043</v>
      </c>
      <c r="D5023" s="629">
        <v>2</v>
      </c>
      <c r="E5023" s="987"/>
      <c r="F5023" s="590">
        <f t="shared" si="74"/>
        <v>0</v>
      </c>
      <c r="G5023" s="553"/>
    </row>
    <row r="5024" spans="1:7" s="331" customFormat="1" ht="70.5" customHeight="1">
      <c r="A5024" s="548" t="s">
        <v>35</v>
      </c>
      <c r="B5024" s="547" t="s">
        <v>2295</v>
      </c>
      <c r="C5024" s="789" t="s">
        <v>2043</v>
      </c>
      <c r="D5024" s="629">
        <v>1</v>
      </c>
      <c r="E5024" s="987"/>
      <c r="F5024" s="590">
        <f t="shared" si="74"/>
        <v>0</v>
      </c>
      <c r="G5024" s="553"/>
    </row>
    <row r="5025" spans="1:7" s="331" customFormat="1" ht="48">
      <c r="A5025" s="548" t="s">
        <v>36</v>
      </c>
      <c r="B5025" s="547" t="s">
        <v>2296</v>
      </c>
      <c r="C5025" s="789" t="s">
        <v>2043</v>
      </c>
      <c r="D5025" s="629">
        <v>1</v>
      </c>
      <c r="E5025" s="987"/>
      <c r="F5025" s="590">
        <f t="shared" si="74"/>
        <v>0</v>
      </c>
      <c r="G5025" s="553"/>
    </row>
    <row r="5026" spans="1:7" s="331" customFormat="1" ht="36">
      <c r="A5026" s="548" t="s">
        <v>37</v>
      </c>
      <c r="B5026" s="547" t="s">
        <v>2297</v>
      </c>
      <c r="C5026" s="789" t="s">
        <v>2043</v>
      </c>
      <c r="D5026" s="629">
        <v>1</v>
      </c>
      <c r="E5026" s="987"/>
      <c r="F5026" s="590">
        <f t="shared" si="74"/>
        <v>0</v>
      </c>
      <c r="G5026" s="553"/>
    </row>
    <row r="5027" spans="1:7" s="331" customFormat="1" ht="24">
      <c r="A5027" s="548" t="s">
        <v>38</v>
      </c>
      <c r="B5027" s="547" t="s">
        <v>2298</v>
      </c>
      <c r="C5027" s="789" t="s">
        <v>2043</v>
      </c>
      <c r="D5027" s="629">
        <v>1</v>
      </c>
      <c r="E5027" s="987"/>
      <c r="F5027" s="590">
        <f t="shared" si="74"/>
        <v>0</v>
      </c>
      <c r="G5027" s="553"/>
    </row>
    <row r="5028" spans="1:7" s="331" customFormat="1" ht="53.25" customHeight="1">
      <c r="A5028" s="548" t="s">
        <v>39</v>
      </c>
      <c r="B5028" s="547" t="s">
        <v>2299</v>
      </c>
      <c r="C5028" s="789" t="s">
        <v>2043</v>
      </c>
      <c r="D5028" s="629">
        <v>1</v>
      </c>
      <c r="E5028" s="987"/>
      <c r="F5028" s="590">
        <f t="shared" si="74"/>
        <v>0</v>
      </c>
      <c r="G5028" s="553"/>
    </row>
    <row r="5029" spans="1:7" s="331" customFormat="1" ht="56.25" customHeight="1">
      <c r="A5029" s="548" t="s">
        <v>40</v>
      </c>
      <c r="B5029" s="547" t="s">
        <v>2300</v>
      </c>
      <c r="C5029" s="789" t="s">
        <v>2043</v>
      </c>
      <c r="D5029" s="629">
        <v>1</v>
      </c>
      <c r="E5029" s="987"/>
      <c r="F5029" s="590">
        <f t="shared" si="74"/>
        <v>0</v>
      </c>
      <c r="G5029" s="553"/>
    </row>
    <row r="5030" spans="1:7" s="331" customFormat="1" ht="60">
      <c r="A5030" s="548" t="s">
        <v>41</v>
      </c>
      <c r="B5030" s="547" t="s">
        <v>2301</v>
      </c>
      <c r="C5030" s="789" t="s">
        <v>2043</v>
      </c>
      <c r="D5030" s="629">
        <v>1</v>
      </c>
      <c r="E5030" s="987"/>
      <c r="F5030" s="590">
        <f t="shared" si="74"/>
        <v>0</v>
      </c>
      <c r="G5030" s="553"/>
    </row>
    <row r="5031" spans="1:7" s="331" customFormat="1" ht="60">
      <c r="A5031" s="548" t="s">
        <v>42</v>
      </c>
      <c r="B5031" s="547" t="s">
        <v>2302</v>
      </c>
      <c r="C5031" s="789" t="s">
        <v>2043</v>
      </c>
      <c r="D5031" s="629">
        <v>1</v>
      </c>
      <c r="E5031" s="987"/>
      <c r="F5031" s="590">
        <f t="shared" si="74"/>
        <v>0</v>
      </c>
      <c r="G5031" s="553"/>
    </row>
    <row r="5032" spans="1:7" s="331" customFormat="1">
      <c r="A5032" s="548"/>
      <c r="B5032" s="547"/>
      <c r="C5032" s="789"/>
      <c r="D5032" s="629"/>
      <c r="E5032" s="987"/>
      <c r="F5032" s="590"/>
      <c r="G5032" s="553"/>
    </row>
    <row r="5033" spans="1:7" s="331" customFormat="1">
      <c r="A5033" s="548"/>
      <c r="B5033" s="547"/>
      <c r="C5033" s="789"/>
      <c r="D5033" s="629"/>
      <c r="E5033" s="987"/>
      <c r="F5033" s="590"/>
      <c r="G5033" s="553"/>
    </row>
    <row r="5034" spans="1:7" s="331" customFormat="1">
      <c r="A5034" s="548"/>
      <c r="B5034" s="547"/>
      <c r="C5034" s="789"/>
      <c r="D5034" s="789"/>
      <c r="E5034" s="894"/>
      <c r="F5034" s="894"/>
      <c r="G5034" s="553"/>
    </row>
    <row r="5035" spans="1:7" s="331" customFormat="1">
      <c r="A5035" s="541"/>
      <c r="B5035" s="540"/>
      <c r="C5035" s="539"/>
      <c r="D5035" s="538"/>
      <c r="E5035" s="530" t="s">
        <v>2303</v>
      </c>
      <c r="F5035" s="537">
        <f>SUM(F5012:F5034)</f>
        <v>0</v>
      </c>
      <c r="G5035" s="543"/>
    </row>
    <row r="5036" spans="1:7" s="331" customFormat="1">
      <c r="A5036" s="1299"/>
      <c r="B5036" s="1300"/>
      <c r="C5036" s="1301"/>
      <c r="D5036" s="1302"/>
      <c r="E5036" s="1303"/>
      <c r="F5036" s="1304"/>
      <c r="G5036" s="543"/>
    </row>
    <row r="5037" spans="1:7" s="331" customFormat="1">
      <c r="A5037" s="1299"/>
      <c r="B5037" s="1300"/>
      <c r="C5037" s="1301"/>
      <c r="D5037" s="1302"/>
      <c r="E5037" s="1303"/>
      <c r="F5037" s="1304"/>
      <c r="G5037" s="543"/>
    </row>
    <row r="5038" spans="1:7" s="331" customFormat="1">
      <c r="A5038" s="1299"/>
      <c r="B5038" s="1300"/>
      <c r="C5038" s="1301"/>
      <c r="D5038" s="1302"/>
      <c r="E5038" s="1303"/>
      <c r="F5038" s="1304"/>
      <c r="G5038" s="543"/>
    </row>
    <row r="5039" spans="1:7" s="331" customFormat="1" ht="12">
      <c r="A5039" s="548"/>
      <c r="B5039" s="547"/>
      <c r="C5039" s="536"/>
      <c r="D5039" s="536"/>
      <c r="E5039" s="553"/>
      <c r="F5039" s="553"/>
      <c r="G5039" s="553"/>
    </row>
    <row r="5040" spans="1:7" s="341" customFormat="1" ht="17.25" customHeight="1">
      <c r="A5040" s="529" t="s">
        <v>2304</v>
      </c>
      <c r="B5040" s="528"/>
      <c r="C5040" s="527"/>
      <c r="D5040" s="527"/>
      <c r="E5040" s="549"/>
      <c r="F5040" s="549"/>
      <c r="G5040" s="549"/>
    </row>
    <row r="5041" spans="1:7" s="341" customFormat="1" ht="17.25" customHeight="1">
      <c r="A5041" s="526"/>
      <c r="B5041" s="525" t="s">
        <v>2305</v>
      </c>
      <c r="C5041" s="527"/>
      <c r="E5041" s="524"/>
      <c r="F5041" s="523">
        <f>F4999</f>
        <v>0</v>
      </c>
      <c r="G5041" s="523"/>
    </row>
    <row r="5042" spans="1:7" s="341" customFormat="1" ht="17.25" customHeight="1">
      <c r="A5042" s="526"/>
      <c r="B5042" s="525" t="s">
        <v>2276</v>
      </c>
      <c r="C5042" s="527"/>
      <c r="E5042" s="524"/>
      <c r="F5042" s="523">
        <f>F5008</f>
        <v>0</v>
      </c>
      <c r="G5042" s="523"/>
    </row>
    <row r="5043" spans="1:7" s="341" customFormat="1" ht="17.25" customHeight="1">
      <c r="A5043" s="526"/>
      <c r="B5043" s="525" t="s">
        <v>2282</v>
      </c>
      <c r="C5043" s="527"/>
      <c r="E5043" s="524"/>
      <c r="F5043" s="523">
        <f>F5035</f>
        <v>0</v>
      </c>
      <c r="G5043" s="523"/>
    </row>
    <row r="5044" spans="1:7" s="331" customFormat="1" ht="12">
      <c r="A5044" s="325"/>
      <c r="B5044" s="535" t="s">
        <v>2306</v>
      </c>
      <c r="C5044" s="327"/>
      <c r="D5044" s="327"/>
      <c r="E5044" s="522"/>
      <c r="F5044" s="521">
        <f>SUM(F5041:F5043)</f>
        <v>0</v>
      </c>
      <c r="G5044" s="520"/>
    </row>
    <row r="5045" spans="1:7" s="331" customFormat="1" ht="56.25" customHeight="1">
      <c r="A5045" s="548"/>
      <c r="B5045" s="547"/>
      <c r="C5045" s="536"/>
      <c r="D5045" s="536"/>
      <c r="E5045" s="553"/>
      <c r="F5045" s="553"/>
      <c r="G5045" s="553"/>
    </row>
    <row r="5046" spans="1:7" s="331" customFormat="1" ht="132.75" customHeight="1">
      <c r="A5046" s="548"/>
      <c r="B5046" s="547"/>
      <c r="C5046" s="536"/>
      <c r="D5046" s="536"/>
      <c r="E5046" s="553"/>
      <c r="F5046" s="553"/>
      <c r="G5046" s="553"/>
    </row>
    <row r="5047" spans="1:7" s="331" customFormat="1" ht="12">
      <c r="A5047" s="548"/>
      <c r="B5047" s="547"/>
      <c r="C5047" s="536"/>
      <c r="D5047" s="536"/>
      <c r="E5047" s="553"/>
      <c r="F5047" s="553"/>
      <c r="G5047" s="553"/>
    </row>
    <row r="5048" spans="1:7" s="341" customFormat="1" ht="22.5">
      <c r="A5048" s="605" t="s">
        <v>1570</v>
      </c>
      <c r="B5048" s="607" t="s">
        <v>1571</v>
      </c>
      <c r="C5048" s="606" t="s">
        <v>4176</v>
      </c>
      <c r="D5048" s="606" t="s">
        <v>2267</v>
      </c>
      <c r="E5048" s="606" t="s">
        <v>4177</v>
      </c>
      <c r="F5048" s="606" t="s">
        <v>18</v>
      </c>
      <c r="G5048" s="553"/>
    </row>
    <row r="5049" spans="1:7" s="341" customFormat="1" ht="12">
      <c r="A5049" s="514"/>
      <c r="B5049" s="515"/>
      <c r="C5049" s="516"/>
      <c r="D5049" s="516"/>
      <c r="E5049" s="516"/>
      <c r="F5049" s="516"/>
      <c r="G5049" s="553"/>
    </row>
    <row r="5050" spans="1:7" s="331" customFormat="1" ht="12">
      <c r="A5050" s="548"/>
      <c r="B5050" s="547"/>
      <c r="C5050" s="536"/>
      <c r="D5050" s="536"/>
      <c r="E5050" s="553"/>
      <c r="F5050" s="553"/>
      <c r="G5050" s="553"/>
    </row>
    <row r="5051" spans="1:7" s="331" customFormat="1" ht="12">
      <c r="A5051" s="325"/>
      <c r="B5051" s="535" t="s">
        <v>2307</v>
      </c>
      <c r="C5051" s="327"/>
      <c r="D5051" s="327"/>
      <c r="E5051" s="327"/>
      <c r="F5051" s="328"/>
      <c r="G5051" s="553"/>
    </row>
    <row r="5052" spans="1:7" s="331" customFormat="1" ht="12">
      <c r="A5052" s="548"/>
      <c r="B5052" s="547"/>
      <c r="C5052" s="536"/>
      <c r="D5052" s="536"/>
      <c r="E5052" s="553"/>
      <c r="F5052" s="553"/>
      <c r="G5052" s="553"/>
    </row>
    <row r="5053" spans="1:7" s="331" customFormat="1" ht="192.75" customHeight="1">
      <c r="A5053" s="548" t="s">
        <v>198</v>
      </c>
      <c r="B5053" s="547" t="s">
        <v>3770</v>
      </c>
      <c r="C5053" s="789" t="s">
        <v>136</v>
      </c>
      <c r="D5053" s="629">
        <v>1</v>
      </c>
      <c r="E5053" s="988"/>
      <c r="F5053" s="590">
        <f>D5053*E5053</f>
        <v>0</v>
      </c>
      <c r="G5053" s="553"/>
    </row>
    <row r="5054" spans="1:7" s="331" customFormat="1" ht="14.25" customHeight="1">
      <c r="A5054" s="548"/>
      <c r="B5054" s="547" t="s">
        <v>2146</v>
      </c>
      <c r="C5054" s="789"/>
      <c r="D5054" s="789"/>
      <c r="E5054" s="988"/>
      <c r="F5054" s="590"/>
      <c r="G5054" s="553"/>
    </row>
    <row r="5055" spans="1:7" s="331" customFormat="1">
      <c r="A5055" s="548"/>
      <c r="B5055" s="546"/>
      <c r="C5055" s="789"/>
      <c r="D5055" s="629"/>
      <c r="E5055" s="988"/>
      <c r="F5055" s="590"/>
      <c r="G5055" s="553"/>
    </row>
    <row r="5056" spans="1:7" s="331" customFormat="1" ht="77.25" customHeight="1">
      <c r="A5056" s="548" t="s">
        <v>200</v>
      </c>
      <c r="B5056" s="547" t="s">
        <v>3771</v>
      </c>
      <c r="C5056" s="789" t="s">
        <v>136</v>
      </c>
      <c r="D5056" s="629">
        <v>3</v>
      </c>
      <c r="E5056" s="988"/>
      <c r="F5056" s="590">
        <f t="shared" ref="F5056:F5092" si="75">D5056*E5056</f>
        <v>0</v>
      </c>
      <c r="G5056" s="553"/>
    </row>
    <row r="5057" spans="1:7" s="331" customFormat="1" ht="14.25" customHeight="1">
      <c r="A5057" s="548"/>
      <c r="B5057" s="547" t="s">
        <v>2146</v>
      </c>
      <c r="C5057" s="789"/>
      <c r="D5057" s="629"/>
      <c r="E5057" s="988"/>
      <c r="F5057" s="590"/>
      <c r="G5057" s="553"/>
    </row>
    <row r="5058" spans="1:7" s="331" customFormat="1">
      <c r="A5058" s="548"/>
      <c r="B5058" s="546"/>
      <c r="C5058" s="789"/>
      <c r="D5058" s="629"/>
      <c r="E5058" s="988"/>
      <c r="F5058" s="590"/>
      <c r="G5058" s="553"/>
    </row>
    <row r="5059" spans="1:7" s="331" customFormat="1" ht="28.5" customHeight="1">
      <c r="A5059" s="548" t="s">
        <v>203</v>
      </c>
      <c r="B5059" s="547" t="s">
        <v>2308</v>
      </c>
      <c r="C5059" s="789" t="s">
        <v>136</v>
      </c>
      <c r="D5059" s="629">
        <v>1</v>
      </c>
      <c r="E5059" s="988"/>
      <c r="F5059" s="590">
        <f t="shared" si="75"/>
        <v>0</v>
      </c>
      <c r="G5059" s="553"/>
    </row>
    <row r="5060" spans="1:7" s="331" customFormat="1">
      <c r="A5060" s="548"/>
      <c r="B5060" s="547"/>
      <c r="C5060" s="789"/>
      <c r="D5060" s="629"/>
      <c r="E5060" s="988"/>
      <c r="F5060" s="590"/>
      <c r="G5060" s="553"/>
    </row>
    <row r="5061" spans="1:7" s="331" customFormat="1" ht="42" customHeight="1">
      <c r="A5061" s="548" t="s">
        <v>205</v>
      </c>
      <c r="B5061" s="547" t="s">
        <v>2309</v>
      </c>
      <c r="C5061" s="789" t="s">
        <v>136</v>
      </c>
      <c r="D5061" s="629">
        <v>1</v>
      </c>
      <c r="E5061" s="988"/>
      <c r="F5061" s="590">
        <f t="shared" si="75"/>
        <v>0</v>
      </c>
      <c r="G5061" s="553"/>
    </row>
    <row r="5062" spans="1:7" s="331" customFormat="1" ht="14.25" customHeight="1">
      <c r="A5062" s="548"/>
      <c r="B5062" s="547" t="s">
        <v>2146</v>
      </c>
      <c r="C5062" s="789"/>
      <c r="D5062" s="629"/>
      <c r="E5062" s="988"/>
      <c r="F5062" s="590"/>
      <c r="G5062" s="553"/>
    </row>
    <row r="5063" spans="1:7" s="331" customFormat="1">
      <c r="A5063" s="548"/>
      <c r="B5063" s="546"/>
      <c r="C5063" s="789"/>
      <c r="D5063" s="629"/>
      <c r="E5063" s="988"/>
      <c r="F5063" s="590"/>
      <c r="G5063" s="553"/>
    </row>
    <row r="5064" spans="1:7" s="331" customFormat="1" ht="98.25" customHeight="1">
      <c r="A5064" s="548" t="s">
        <v>137</v>
      </c>
      <c r="B5064" s="547" t="s">
        <v>3772</v>
      </c>
      <c r="C5064" s="789" t="s">
        <v>136</v>
      </c>
      <c r="D5064" s="629">
        <v>2</v>
      </c>
      <c r="E5064" s="988"/>
      <c r="F5064" s="590">
        <f t="shared" si="75"/>
        <v>0</v>
      </c>
      <c r="G5064" s="553"/>
    </row>
    <row r="5065" spans="1:7" s="331" customFormat="1" ht="14.25" customHeight="1">
      <c r="A5065" s="548"/>
      <c r="B5065" s="547" t="s">
        <v>2146</v>
      </c>
      <c r="C5065" s="789"/>
      <c r="D5065" s="629"/>
      <c r="E5065" s="988"/>
      <c r="F5065" s="590"/>
      <c r="G5065" s="553"/>
    </row>
    <row r="5066" spans="1:7" s="331" customFormat="1">
      <c r="A5066" s="548"/>
      <c r="B5066" s="546"/>
      <c r="C5066" s="789"/>
      <c r="D5066" s="629"/>
      <c r="E5066" s="988"/>
      <c r="F5066" s="590"/>
      <c r="G5066" s="553"/>
    </row>
    <row r="5067" spans="1:7" s="331" customFormat="1">
      <c r="A5067" s="548"/>
      <c r="B5067" s="545"/>
      <c r="C5067" s="789"/>
      <c r="D5067" s="629"/>
      <c r="E5067" s="988"/>
      <c r="F5067" s="590"/>
      <c r="G5067" s="553"/>
    </row>
    <row r="5068" spans="1:7" s="331" customFormat="1" ht="228.75" customHeight="1">
      <c r="A5068" s="548" t="s">
        <v>144</v>
      </c>
      <c r="B5068" s="547" t="s">
        <v>3773</v>
      </c>
      <c r="C5068" s="789" t="s">
        <v>136</v>
      </c>
      <c r="D5068" s="629">
        <v>18</v>
      </c>
      <c r="E5068" s="988"/>
      <c r="F5068" s="590">
        <f t="shared" si="75"/>
        <v>0</v>
      </c>
      <c r="G5068" s="553"/>
    </row>
    <row r="5069" spans="1:7" s="331" customFormat="1" ht="14.25" customHeight="1">
      <c r="A5069" s="548"/>
      <c r="B5069" s="547" t="s">
        <v>2146</v>
      </c>
      <c r="C5069" s="789"/>
      <c r="D5069" s="629"/>
      <c r="E5069" s="988"/>
      <c r="F5069" s="590"/>
      <c r="G5069" s="553"/>
    </row>
    <row r="5070" spans="1:7" s="331" customFormat="1">
      <c r="A5070" s="548"/>
      <c r="B5070" s="546"/>
      <c r="C5070" s="789"/>
      <c r="D5070" s="629"/>
      <c r="E5070" s="988"/>
      <c r="F5070" s="590"/>
      <c r="G5070" s="553"/>
    </row>
    <row r="5071" spans="1:7" s="331" customFormat="1" ht="48">
      <c r="A5071" s="548" t="s">
        <v>147</v>
      </c>
      <c r="B5071" s="547" t="s">
        <v>3774</v>
      </c>
      <c r="C5071" s="789" t="s">
        <v>136</v>
      </c>
      <c r="D5071" s="629">
        <v>13</v>
      </c>
      <c r="E5071" s="988"/>
      <c r="F5071" s="590">
        <f t="shared" si="75"/>
        <v>0</v>
      </c>
      <c r="G5071" s="553"/>
    </row>
    <row r="5072" spans="1:7" s="331" customFormat="1" ht="14.25" customHeight="1">
      <c r="A5072" s="548"/>
      <c r="B5072" s="547" t="s">
        <v>2146</v>
      </c>
      <c r="C5072" s="789"/>
      <c r="D5072" s="629"/>
      <c r="E5072" s="988"/>
      <c r="F5072" s="590"/>
      <c r="G5072" s="553"/>
    </row>
    <row r="5073" spans="1:7" s="331" customFormat="1">
      <c r="A5073" s="548"/>
      <c r="B5073" s="546"/>
      <c r="C5073" s="789"/>
      <c r="D5073" s="629"/>
      <c r="E5073" s="988"/>
      <c r="F5073" s="590"/>
      <c r="G5073" s="553"/>
    </row>
    <row r="5074" spans="1:7" s="331" customFormat="1" ht="96">
      <c r="A5074" s="548" t="s">
        <v>132</v>
      </c>
      <c r="B5074" s="547" t="s">
        <v>3775</v>
      </c>
      <c r="C5074" s="789" t="s">
        <v>136</v>
      </c>
      <c r="D5074" s="629">
        <v>1</v>
      </c>
      <c r="E5074" s="988"/>
      <c r="F5074" s="590">
        <f t="shared" si="75"/>
        <v>0</v>
      </c>
      <c r="G5074" s="553"/>
    </row>
    <row r="5075" spans="1:7" s="331" customFormat="1" ht="14.25" customHeight="1">
      <c r="A5075" s="548"/>
      <c r="B5075" s="547" t="s">
        <v>2146</v>
      </c>
      <c r="C5075" s="789"/>
      <c r="D5075" s="629"/>
      <c r="E5075" s="988"/>
      <c r="F5075" s="590"/>
      <c r="G5075" s="553"/>
    </row>
    <row r="5076" spans="1:7" s="331" customFormat="1">
      <c r="A5076" s="548"/>
      <c r="B5076" s="546"/>
      <c r="C5076" s="789"/>
      <c r="D5076" s="629"/>
      <c r="E5076" s="988"/>
      <c r="F5076" s="590"/>
      <c r="G5076" s="553"/>
    </row>
    <row r="5077" spans="1:7" s="331" customFormat="1">
      <c r="A5077" s="548"/>
      <c r="B5077" s="545"/>
      <c r="C5077" s="789"/>
      <c r="D5077" s="629"/>
      <c r="E5077" s="988"/>
      <c r="F5077" s="590"/>
      <c r="G5077" s="553"/>
    </row>
    <row r="5078" spans="1:7" s="331" customFormat="1" ht="120">
      <c r="A5078" s="548" t="s">
        <v>46</v>
      </c>
      <c r="B5078" s="547" t="s">
        <v>3776</v>
      </c>
      <c r="C5078" s="789" t="s">
        <v>136</v>
      </c>
      <c r="D5078" s="629">
        <v>2</v>
      </c>
      <c r="E5078" s="988"/>
      <c r="F5078" s="590">
        <f t="shared" si="75"/>
        <v>0</v>
      </c>
      <c r="G5078" s="553"/>
    </row>
    <row r="5079" spans="1:7" s="331" customFormat="1" ht="14.25" customHeight="1">
      <c r="A5079" s="548"/>
      <c r="B5079" s="547" t="s">
        <v>2146</v>
      </c>
      <c r="C5079" s="789"/>
      <c r="D5079" s="629"/>
      <c r="E5079" s="988"/>
      <c r="F5079" s="590"/>
      <c r="G5079" s="553"/>
    </row>
    <row r="5080" spans="1:7" s="331" customFormat="1">
      <c r="A5080" s="548"/>
      <c r="B5080" s="546"/>
      <c r="C5080" s="789"/>
      <c r="D5080" s="629"/>
      <c r="E5080" s="988"/>
      <c r="F5080" s="590"/>
      <c r="G5080" s="553"/>
    </row>
    <row r="5081" spans="1:7" s="331" customFormat="1" ht="17.25" customHeight="1">
      <c r="A5081" s="548" t="s">
        <v>47</v>
      </c>
      <c r="B5081" s="547" t="s">
        <v>2310</v>
      </c>
      <c r="C5081" s="789" t="s">
        <v>136</v>
      </c>
      <c r="D5081" s="629">
        <v>1</v>
      </c>
      <c r="E5081" s="988"/>
      <c r="F5081" s="590">
        <f t="shared" si="75"/>
        <v>0</v>
      </c>
      <c r="G5081" s="553"/>
    </row>
    <row r="5082" spans="1:7" s="331" customFormat="1">
      <c r="A5082" s="548" t="s">
        <v>17</v>
      </c>
      <c r="B5082" s="547" t="s">
        <v>2274</v>
      </c>
      <c r="C5082" s="789" t="s">
        <v>2043</v>
      </c>
      <c r="D5082" s="629">
        <v>1</v>
      </c>
      <c r="E5082" s="988"/>
      <c r="F5082" s="590">
        <f t="shared" si="75"/>
        <v>0</v>
      </c>
      <c r="G5082" s="553"/>
    </row>
    <row r="5083" spans="1:7" s="331" customFormat="1">
      <c r="A5083" s="548"/>
      <c r="B5083" s="547"/>
      <c r="C5083" s="789"/>
      <c r="D5083" s="629"/>
      <c r="E5083" s="988"/>
      <c r="F5083" s="590"/>
      <c r="G5083" s="553"/>
    </row>
    <row r="5084" spans="1:7" s="331" customFormat="1" ht="324">
      <c r="A5084" s="548" t="s">
        <v>51</v>
      </c>
      <c r="B5084" s="547" t="s">
        <v>2311</v>
      </c>
      <c r="C5084" s="789"/>
      <c r="D5084" s="629"/>
      <c r="E5084" s="988"/>
      <c r="F5084" s="590"/>
      <c r="G5084" s="553"/>
    </row>
    <row r="5085" spans="1:7" s="331" customFormat="1" ht="228">
      <c r="A5085" s="548"/>
      <c r="B5085" s="547" t="s">
        <v>2312</v>
      </c>
      <c r="C5085" s="789" t="s">
        <v>136</v>
      </c>
      <c r="D5085" s="629">
        <v>1</v>
      </c>
      <c r="E5085" s="988"/>
      <c r="F5085" s="590">
        <f t="shared" si="75"/>
        <v>0</v>
      </c>
      <c r="G5085" s="553"/>
    </row>
    <row r="5086" spans="1:7" s="331" customFormat="1">
      <c r="A5086" s="548"/>
      <c r="B5086" s="547"/>
      <c r="C5086" s="789"/>
      <c r="D5086" s="629"/>
      <c r="E5086" s="988"/>
      <c r="F5086" s="590">
        <f t="shared" si="75"/>
        <v>0</v>
      </c>
      <c r="G5086" s="553"/>
    </row>
    <row r="5087" spans="1:7" s="331" customFormat="1" ht="120">
      <c r="A5087" s="548" t="s">
        <v>52</v>
      </c>
      <c r="B5087" s="547" t="s">
        <v>3777</v>
      </c>
      <c r="C5087" s="789" t="s">
        <v>136</v>
      </c>
      <c r="D5087" s="629">
        <v>1</v>
      </c>
      <c r="E5087" s="988"/>
      <c r="F5087" s="590">
        <f t="shared" si="75"/>
        <v>0</v>
      </c>
      <c r="G5087" s="553"/>
    </row>
    <row r="5088" spans="1:7" s="331" customFormat="1" ht="14.25" customHeight="1">
      <c r="A5088" s="548"/>
      <c r="B5088" s="547" t="s">
        <v>2146</v>
      </c>
      <c r="C5088" s="789"/>
      <c r="D5088" s="629"/>
      <c r="E5088" s="988"/>
      <c r="F5088" s="590"/>
      <c r="G5088" s="553"/>
    </row>
    <row r="5089" spans="1:7" s="331" customFormat="1">
      <c r="A5089" s="548"/>
      <c r="B5089" s="546"/>
      <c r="C5089" s="789"/>
      <c r="D5089" s="629"/>
      <c r="E5089" s="988"/>
      <c r="F5089" s="590"/>
      <c r="G5089" s="553"/>
    </row>
    <row r="5090" spans="1:7" s="331" customFormat="1">
      <c r="A5090" s="548"/>
      <c r="B5090" s="545"/>
      <c r="C5090" s="789"/>
      <c r="D5090" s="629"/>
      <c r="E5090" s="988"/>
      <c r="F5090" s="590"/>
      <c r="G5090" s="553"/>
    </row>
    <row r="5091" spans="1:7" s="331" customFormat="1">
      <c r="A5091" s="548"/>
      <c r="B5091" s="545"/>
      <c r="C5091" s="789"/>
      <c r="D5091" s="629"/>
      <c r="E5091" s="988"/>
      <c r="F5091" s="590"/>
      <c r="G5091" s="553"/>
    </row>
    <row r="5092" spans="1:7" s="331" customFormat="1" ht="48">
      <c r="A5092" s="548" t="s">
        <v>53</v>
      </c>
      <c r="B5092" s="547" t="s">
        <v>3778</v>
      </c>
      <c r="C5092" s="789" t="s">
        <v>136</v>
      </c>
      <c r="D5092" s="629">
        <v>3</v>
      </c>
      <c r="E5092" s="988"/>
      <c r="F5092" s="590">
        <f t="shared" si="75"/>
        <v>0</v>
      </c>
      <c r="G5092" s="553"/>
    </row>
    <row r="5093" spans="1:7" s="331" customFormat="1" ht="14.25" customHeight="1">
      <c r="A5093" s="548"/>
      <c r="B5093" s="547" t="s">
        <v>2146</v>
      </c>
      <c r="C5093" s="789"/>
      <c r="D5093" s="629"/>
      <c r="E5093" s="894"/>
      <c r="F5093" s="894"/>
      <c r="G5093" s="553"/>
    </row>
    <row r="5094" spans="1:7" s="331" customFormat="1">
      <c r="A5094" s="548"/>
      <c r="B5094" s="546"/>
      <c r="C5094" s="789"/>
      <c r="D5094" s="629"/>
      <c r="E5094" s="894"/>
      <c r="F5094" s="894"/>
      <c r="G5094" s="553"/>
    </row>
    <row r="5095" spans="1:7" s="331" customFormat="1">
      <c r="A5095" s="548"/>
      <c r="B5095" s="547"/>
      <c r="C5095" s="789"/>
      <c r="D5095" s="629"/>
      <c r="E5095" s="894"/>
      <c r="F5095" s="894"/>
      <c r="G5095" s="553"/>
    </row>
    <row r="5096" spans="1:7" s="331" customFormat="1">
      <c r="A5096" s="541"/>
      <c r="B5096" s="540"/>
      <c r="C5096" s="539"/>
      <c r="D5096" s="1199"/>
      <c r="E5096" s="530" t="s">
        <v>2313</v>
      </c>
      <c r="F5096" s="537">
        <f>SUM(F5053:F5095)</f>
        <v>0</v>
      </c>
      <c r="G5096" s="543"/>
    </row>
    <row r="5097" spans="1:7" s="331" customFormat="1" ht="12">
      <c r="A5097" s="548"/>
      <c r="B5097" s="547"/>
      <c r="C5097" s="536"/>
      <c r="D5097" s="1200"/>
      <c r="E5097" s="553"/>
      <c r="F5097" s="553"/>
      <c r="G5097" s="553"/>
    </row>
    <row r="5098" spans="1:7" s="331" customFormat="1" ht="12">
      <c r="A5098" s="325"/>
      <c r="B5098" s="535" t="s">
        <v>2314</v>
      </c>
      <c r="C5098" s="327"/>
      <c r="D5098" s="1201"/>
      <c r="E5098" s="327"/>
      <c r="F5098" s="532"/>
      <c r="G5098" s="553"/>
    </row>
    <row r="5099" spans="1:7" s="331" customFormat="1" ht="12">
      <c r="A5099" s="548"/>
      <c r="B5099" s="547"/>
      <c r="C5099" s="536"/>
      <c r="D5099" s="1200"/>
      <c r="E5099" s="553"/>
      <c r="F5099" s="553"/>
      <c r="G5099" s="553"/>
    </row>
    <row r="5100" spans="1:7" s="331" customFormat="1" ht="31.5" customHeight="1">
      <c r="A5100" s="548" t="s">
        <v>20</v>
      </c>
      <c r="B5100" s="547" t="s">
        <v>2315</v>
      </c>
      <c r="C5100" s="789" t="s">
        <v>283</v>
      </c>
      <c r="D5100" s="629">
        <v>950</v>
      </c>
      <c r="E5100" s="989"/>
      <c r="F5100" s="590">
        <f t="shared" ref="F5100:F5102" si="76">D5100*E5100</f>
        <v>0</v>
      </c>
      <c r="G5100" s="553"/>
    </row>
    <row r="5101" spans="1:7" s="331" customFormat="1" ht="31.5" customHeight="1">
      <c r="A5101" s="548" t="s">
        <v>21</v>
      </c>
      <c r="B5101" s="547" t="s">
        <v>2316</v>
      </c>
      <c r="C5101" s="789" t="s">
        <v>283</v>
      </c>
      <c r="D5101" s="629">
        <v>1100</v>
      </c>
      <c r="E5101" s="989"/>
      <c r="F5101" s="590">
        <f t="shared" si="76"/>
        <v>0</v>
      </c>
      <c r="G5101" s="553"/>
    </row>
    <row r="5102" spans="1:7" s="331" customFormat="1" ht="25.5" customHeight="1">
      <c r="A5102" s="548" t="s">
        <v>22</v>
      </c>
      <c r="B5102" s="547" t="s">
        <v>2317</v>
      </c>
      <c r="C5102" s="789" t="s">
        <v>283</v>
      </c>
      <c r="D5102" s="629">
        <v>20</v>
      </c>
      <c r="E5102" s="989"/>
      <c r="F5102" s="590">
        <f t="shared" si="76"/>
        <v>0</v>
      </c>
      <c r="G5102" s="553"/>
    </row>
    <row r="5103" spans="1:7" s="331" customFormat="1">
      <c r="A5103" s="548"/>
      <c r="B5103" s="547"/>
      <c r="C5103" s="789"/>
      <c r="D5103" s="629"/>
      <c r="E5103" s="894"/>
      <c r="F5103" s="894"/>
      <c r="G5103" s="553"/>
    </row>
    <row r="5104" spans="1:7" s="331" customFormat="1">
      <c r="A5104" s="541"/>
      <c r="B5104" s="540"/>
      <c r="C5104" s="539"/>
      <c r="D5104" s="1199"/>
      <c r="E5104" s="530" t="s">
        <v>2318</v>
      </c>
      <c r="F5104" s="537">
        <f>SUM(F5100:F5103)</f>
        <v>0</v>
      </c>
      <c r="G5104" s="543"/>
    </row>
    <row r="5105" spans="1:7" s="331" customFormat="1" ht="12">
      <c r="A5105" s="548"/>
      <c r="B5105" s="547"/>
      <c r="C5105" s="536"/>
      <c r="D5105" s="1200"/>
      <c r="E5105" s="553"/>
      <c r="F5105" s="553"/>
      <c r="G5105" s="553"/>
    </row>
    <row r="5106" spans="1:7" s="331" customFormat="1" ht="12">
      <c r="A5106" s="325"/>
      <c r="B5106" s="535" t="s">
        <v>2319</v>
      </c>
      <c r="C5106" s="327"/>
      <c r="D5106" s="1201"/>
      <c r="E5106" s="327"/>
      <c r="F5106" s="532"/>
      <c r="G5106" s="553"/>
    </row>
    <row r="5107" spans="1:7" s="331" customFormat="1" ht="12">
      <c r="A5107" s="548"/>
      <c r="B5107" s="547"/>
      <c r="C5107" s="536"/>
      <c r="D5107" s="1200"/>
      <c r="E5107" s="553"/>
      <c r="F5107" s="553"/>
      <c r="G5107" s="553"/>
    </row>
    <row r="5108" spans="1:7" s="331" customFormat="1" ht="99.75" customHeight="1">
      <c r="A5108" s="548" t="s">
        <v>23</v>
      </c>
      <c r="B5108" s="547" t="s">
        <v>2320</v>
      </c>
      <c r="C5108" s="789" t="s">
        <v>2043</v>
      </c>
      <c r="D5108" s="629">
        <v>1</v>
      </c>
      <c r="E5108" s="990"/>
      <c r="F5108" s="590">
        <f>D5108*E5108</f>
        <v>0</v>
      </c>
      <c r="G5108" s="553"/>
    </row>
    <row r="5109" spans="1:7" s="331" customFormat="1" ht="25.5" customHeight="1">
      <c r="A5109" s="548" t="s">
        <v>24</v>
      </c>
      <c r="B5109" s="547" t="s">
        <v>2321</v>
      </c>
      <c r="C5109" s="789" t="s">
        <v>2043</v>
      </c>
      <c r="D5109" s="629">
        <v>1</v>
      </c>
      <c r="E5109" s="990"/>
      <c r="F5109" s="590">
        <f t="shared" ref="F5109:F5124" si="77">D5109*E5109</f>
        <v>0</v>
      </c>
      <c r="G5109" s="553"/>
    </row>
    <row r="5110" spans="1:7" s="331" customFormat="1" ht="25.5" customHeight="1">
      <c r="A5110" s="548" t="s">
        <v>25</v>
      </c>
      <c r="B5110" s="547" t="s">
        <v>2322</v>
      </c>
      <c r="C5110" s="789" t="s">
        <v>136</v>
      </c>
      <c r="D5110" s="629">
        <v>2</v>
      </c>
      <c r="E5110" s="990"/>
      <c r="F5110" s="590">
        <f t="shared" si="77"/>
        <v>0</v>
      </c>
      <c r="G5110" s="553"/>
    </row>
    <row r="5111" spans="1:7" s="331" customFormat="1" ht="25.5" customHeight="1">
      <c r="A5111" s="548" t="s">
        <v>26</v>
      </c>
      <c r="B5111" s="547" t="s">
        <v>2323</v>
      </c>
      <c r="C5111" s="789" t="s">
        <v>136</v>
      </c>
      <c r="D5111" s="629">
        <v>3</v>
      </c>
      <c r="E5111" s="990"/>
      <c r="F5111" s="590">
        <f t="shared" si="77"/>
        <v>0</v>
      </c>
      <c r="G5111" s="553"/>
    </row>
    <row r="5112" spans="1:7" s="331" customFormat="1" ht="15" customHeight="1">
      <c r="A5112" s="548" t="s">
        <v>28</v>
      </c>
      <c r="B5112" s="547" t="s">
        <v>2324</v>
      </c>
      <c r="C5112" s="789" t="s">
        <v>136</v>
      </c>
      <c r="D5112" s="629">
        <v>18</v>
      </c>
      <c r="E5112" s="990"/>
      <c r="F5112" s="590">
        <f t="shared" si="77"/>
        <v>0</v>
      </c>
      <c r="G5112" s="553"/>
    </row>
    <row r="5113" spans="1:7" s="331" customFormat="1" ht="28.5" customHeight="1">
      <c r="A5113" s="548" t="s">
        <v>29</v>
      </c>
      <c r="B5113" s="547" t="s">
        <v>2325</v>
      </c>
      <c r="C5113" s="789" t="s">
        <v>136</v>
      </c>
      <c r="D5113" s="629">
        <v>13</v>
      </c>
      <c r="E5113" s="990"/>
      <c r="F5113" s="590">
        <f t="shared" si="77"/>
        <v>0</v>
      </c>
      <c r="G5113" s="553"/>
    </row>
    <row r="5114" spans="1:7" s="331" customFormat="1" ht="27" customHeight="1">
      <c r="A5114" s="548" t="s">
        <v>55</v>
      </c>
      <c r="B5114" s="547" t="s">
        <v>2326</v>
      </c>
      <c r="C5114" s="789" t="s">
        <v>136</v>
      </c>
      <c r="D5114" s="629">
        <v>2</v>
      </c>
      <c r="E5114" s="990"/>
      <c r="F5114" s="590">
        <f t="shared" si="77"/>
        <v>0</v>
      </c>
      <c r="G5114" s="553"/>
    </row>
    <row r="5115" spans="1:7" s="331" customFormat="1" ht="14.25" customHeight="1">
      <c r="A5115" s="548" t="s">
        <v>56</v>
      </c>
      <c r="B5115" s="547" t="s">
        <v>2327</v>
      </c>
      <c r="C5115" s="789" t="s">
        <v>2328</v>
      </c>
      <c r="D5115" s="629">
        <v>1</v>
      </c>
      <c r="E5115" s="990"/>
      <c r="F5115" s="590">
        <f t="shared" si="77"/>
        <v>0</v>
      </c>
      <c r="G5115" s="553"/>
    </row>
    <row r="5116" spans="1:7" s="331" customFormat="1" ht="25.5" customHeight="1">
      <c r="A5116" s="548" t="s">
        <v>57</v>
      </c>
      <c r="B5116" s="547" t="s">
        <v>2329</v>
      </c>
      <c r="C5116" s="789" t="s">
        <v>2043</v>
      </c>
      <c r="D5116" s="629">
        <v>1</v>
      </c>
      <c r="E5116" s="990"/>
      <c r="F5116" s="590">
        <f t="shared" si="77"/>
        <v>0</v>
      </c>
      <c r="G5116" s="553"/>
    </row>
    <row r="5117" spans="1:7" s="331" customFormat="1" ht="78" customHeight="1">
      <c r="A5117" s="548" t="s">
        <v>30</v>
      </c>
      <c r="B5117" s="547" t="s">
        <v>2330</v>
      </c>
      <c r="C5117" s="789" t="s">
        <v>2043</v>
      </c>
      <c r="D5117" s="629">
        <v>1</v>
      </c>
      <c r="E5117" s="990"/>
      <c r="F5117" s="590">
        <f t="shared" si="77"/>
        <v>0</v>
      </c>
      <c r="G5117" s="553"/>
    </row>
    <row r="5118" spans="1:7" s="331" customFormat="1" ht="39" customHeight="1">
      <c r="A5118" s="548" t="s">
        <v>31</v>
      </c>
      <c r="B5118" s="547" t="s">
        <v>2296</v>
      </c>
      <c r="C5118" s="789" t="s">
        <v>2043</v>
      </c>
      <c r="D5118" s="629">
        <v>1</v>
      </c>
      <c r="E5118" s="990"/>
      <c r="F5118" s="590">
        <f t="shared" si="77"/>
        <v>0</v>
      </c>
      <c r="G5118" s="553"/>
    </row>
    <row r="5119" spans="1:7" s="331" customFormat="1" ht="26.25" customHeight="1">
      <c r="A5119" s="548" t="s">
        <v>32</v>
      </c>
      <c r="B5119" s="547" t="s">
        <v>2331</v>
      </c>
      <c r="C5119" s="789" t="s">
        <v>2043</v>
      </c>
      <c r="D5119" s="629">
        <v>1</v>
      </c>
      <c r="E5119" s="990"/>
      <c r="F5119" s="590">
        <f t="shared" si="77"/>
        <v>0</v>
      </c>
      <c r="G5119" s="553"/>
    </row>
    <row r="5120" spans="1:7" s="331" customFormat="1" ht="15.75" customHeight="1">
      <c r="A5120" s="548" t="s">
        <v>33</v>
      </c>
      <c r="B5120" s="547" t="s">
        <v>2298</v>
      </c>
      <c r="C5120" s="789" t="s">
        <v>2043</v>
      </c>
      <c r="D5120" s="629">
        <v>1</v>
      </c>
      <c r="E5120" s="990"/>
      <c r="F5120" s="590">
        <f t="shared" si="77"/>
        <v>0</v>
      </c>
      <c r="G5120" s="553"/>
    </row>
    <row r="5121" spans="1:7" s="331" customFormat="1" ht="39" customHeight="1">
      <c r="A5121" s="548" t="s">
        <v>34</v>
      </c>
      <c r="B5121" s="547" t="s">
        <v>2332</v>
      </c>
      <c r="C5121" s="789" t="s">
        <v>2043</v>
      </c>
      <c r="D5121" s="629">
        <v>1</v>
      </c>
      <c r="E5121" s="990"/>
      <c r="F5121" s="590">
        <f t="shared" si="77"/>
        <v>0</v>
      </c>
      <c r="G5121" s="553"/>
    </row>
    <row r="5122" spans="1:7" s="331" customFormat="1" ht="52.5" customHeight="1">
      <c r="A5122" s="548" t="s">
        <v>35</v>
      </c>
      <c r="B5122" s="547" t="s">
        <v>2333</v>
      </c>
      <c r="C5122" s="789" t="s">
        <v>2043</v>
      </c>
      <c r="D5122" s="629">
        <v>1</v>
      </c>
      <c r="E5122" s="990"/>
      <c r="F5122" s="590">
        <f t="shared" si="77"/>
        <v>0</v>
      </c>
      <c r="G5122" s="553"/>
    </row>
    <row r="5123" spans="1:7" s="331" customFormat="1" ht="50.25" customHeight="1">
      <c r="A5123" s="548" t="s">
        <v>36</v>
      </c>
      <c r="B5123" s="547" t="s">
        <v>2334</v>
      </c>
      <c r="C5123" s="789" t="s">
        <v>2043</v>
      </c>
      <c r="D5123" s="629">
        <v>1</v>
      </c>
      <c r="E5123" s="990"/>
      <c r="F5123" s="590">
        <f t="shared" si="77"/>
        <v>0</v>
      </c>
      <c r="G5123" s="553"/>
    </row>
    <row r="5124" spans="1:7" s="331" customFormat="1" ht="62.25" customHeight="1">
      <c r="A5124" s="548" t="s">
        <v>37</v>
      </c>
      <c r="B5124" s="547" t="s">
        <v>2335</v>
      </c>
      <c r="C5124" s="789" t="s">
        <v>2043</v>
      </c>
      <c r="D5124" s="629">
        <v>1</v>
      </c>
      <c r="E5124" s="990"/>
      <c r="F5124" s="590">
        <f t="shared" si="77"/>
        <v>0</v>
      </c>
      <c r="G5124" s="553"/>
    </row>
    <row r="5125" spans="1:7" s="331" customFormat="1">
      <c r="A5125" s="548"/>
      <c r="B5125" s="547"/>
      <c r="C5125" s="789"/>
      <c r="D5125" s="789"/>
      <c r="E5125" s="894"/>
      <c r="F5125" s="894"/>
      <c r="G5125" s="553"/>
    </row>
    <row r="5126" spans="1:7" s="331" customFormat="1">
      <c r="A5126" s="541"/>
      <c r="B5126" s="540"/>
      <c r="C5126" s="539"/>
      <c r="D5126" s="538"/>
      <c r="E5126" s="530" t="s">
        <v>2336</v>
      </c>
      <c r="F5126" s="537">
        <f>SUM(F5108:F5125)</f>
        <v>0</v>
      </c>
      <c r="G5126" s="543"/>
    </row>
    <row r="5127" spans="1:7" s="331" customFormat="1" ht="12">
      <c r="A5127" s="548"/>
      <c r="B5127" s="547"/>
      <c r="C5127" s="536"/>
      <c r="D5127" s="536"/>
      <c r="E5127" s="553"/>
      <c r="F5127" s="553"/>
      <c r="G5127" s="553"/>
    </row>
    <row r="5128" spans="1:7" s="341" customFormat="1" ht="17.25" customHeight="1">
      <c r="A5128" s="529" t="s">
        <v>2337</v>
      </c>
      <c r="B5128" s="528"/>
      <c r="C5128" s="527"/>
      <c r="D5128" s="527"/>
      <c r="E5128" s="549"/>
      <c r="F5128" s="549"/>
      <c r="G5128" s="549"/>
    </row>
    <row r="5129" spans="1:7" s="341" customFormat="1" ht="17.25" customHeight="1">
      <c r="A5129" s="526"/>
      <c r="B5129" s="525" t="s">
        <v>2338</v>
      </c>
      <c r="C5129" s="527"/>
      <c r="E5129" s="524"/>
      <c r="F5129" s="523">
        <f>F5096</f>
        <v>0</v>
      </c>
      <c r="G5129" s="523"/>
    </row>
    <row r="5130" spans="1:7" s="341" customFormat="1" ht="17.25" customHeight="1">
      <c r="A5130" s="526"/>
      <c r="B5130" s="525" t="s">
        <v>2314</v>
      </c>
      <c r="C5130" s="527"/>
      <c r="E5130" s="524"/>
      <c r="F5130" s="523">
        <f>F5104</f>
        <v>0</v>
      </c>
      <c r="G5130" s="523"/>
    </row>
    <row r="5131" spans="1:7" s="341" customFormat="1" ht="17.25" customHeight="1">
      <c r="A5131" s="526"/>
      <c r="B5131" s="525" t="s">
        <v>2319</v>
      </c>
      <c r="C5131" s="527"/>
      <c r="E5131" s="524"/>
      <c r="F5131" s="523">
        <f>F5126</f>
        <v>0</v>
      </c>
      <c r="G5131" s="523"/>
    </row>
    <row r="5132" spans="1:7" s="331" customFormat="1" ht="12">
      <c r="A5132" s="325"/>
      <c r="B5132" s="535" t="s">
        <v>2339</v>
      </c>
      <c r="C5132" s="327"/>
      <c r="D5132" s="327"/>
      <c r="E5132" s="522"/>
      <c r="F5132" s="521">
        <f>SUM(F5129:F5131)</f>
        <v>0</v>
      </c>
      <c r="G5132" s="520"/>
    </row>
    <row r="5133" spans="1:7" s="331" customFormat="1" ht="12">
      <c r="A5133" s="548"/>
      <c r="B5133" s="547"/>
      <c r="C5133" s="536"/>
      <c r="D5133" s="536"/>
      <c r="E5133" s="553"/>
      <c r="F5133" s="553"/>
      <c r="G5133" s="553"/>
    </row>
    <row r="5134" spans="1:7" s="341" customFormat="1" ht="17.25" customHeight="1">
      <c r="A5134" s="526" t="s">
        <v>2340</v>
      </c>
      <c r="B5134" s="525"/>
      <c r="C5134" s="527"/>
      <c r="E5134" s="524"/>
      <c r="F5134" s="523"/>
      <c r="G5134" s="523"/>
    </row>
    <row r="5135" spans="1:7" s="341" customFormat="1" ht="17.25" customHeight="1">
      <c r="A5135" s="526"/>
      <c r="B5135" s="525" t="s">
        <v>2341</v>
      </c>
      <c r="C5135" s="527"/>
      <c r="E5135" s="524"/>
      <c r="F5135" s="523">
        <f>F4942</f>
        <v>0</v>
      </c>
      <c r="G5135" s="523"/>
    </row>
    <row r="5136" spans="1:7" s="341" customFormat="1" ht="17.25" customHeight="1">
      <c r="A5136" s="526"/>
      <c r="B5136" s="525" t="s">
        <v>2342</v>
      </c>
      <c r="C5136" s="527"/>
      <c r="E5136" s="524"/>
      <c r="F5136" s="523">
        <f>F5044</f>
        <v>0</v>
      </c>
      <c r="G5136" s="523"/>
    </row>
    <row r="5137" spans="1:7" s="341" customFormat="1" ht="17.25" customHeight="1">
      <c r="A5137" s="526"/>
      <c r="B5137" s="525" t="s">
        <v>2343</v>
      </c>
      <c r="C5137" s="527"/>
      <c r="E5137" s="524"/>
      <c r="F5137" s="523">
        <f>F5132</f>
        <v>0</v>
      </c>
      <c r="G5137" s="523"/>
    </row>
    <row r="5138" spans="1:7" s="331" customFormat="1" ht="12">
      <c r="A5138" s="325"/>
      <c r="B5138" s="535" t="s">
        <v>282</v>
      </c>
      <c r="C5138" s="327"/>
      <c r="D5138" s="327"/>
      <c r="E5138" s="522"/>
      <c r="F5138" s="521">
        <f>SUM(F5135:F5137)</f>
        <v>0</v>
      </c>
      <c r="G5138" s="520"/>
    </row>
    <row r="5139" spans="1:7">
      <c r="A5139" s="757"/>
      <c r="B5139" s="677"/>
      <c r="D5139" s="688"/>
      <c r="E5139" s="718"/>
      <c r="F5139" s="692"/>
    </row>
    <row r="5140" spans="1:7" s="331" customFormat="1" ht="12">
      <c r="A5140" s="342"/>
      <c r="B5140" s="343"/>
      <c r="C5140" s="344"/>
      <c r="D5140" s="344"/>
      <c r="E5140" s="345"/>
      <c r="F5140" s="345"/>
      <c r="G5140" s="520"/>
    </row>
    <row r="5141" spans="1:7" s="331" customFormat="1" ht="12">
      <c r="A5141" s="203"/>
      <c r="B5141" s="597"/>
      <c r="C5141" s="580"/>
      <c r="D5141" s="580"/>
      <c r="E5141" s="580"/>
      <c r="F5141" s="580"/>
    </row>
    <row r="5142" spans="1:7" ht="27" customHeight="1">
      <c r="A5142" s="655"/>
      <c r="B5142" s="182" t="s">
        <v>3748</v>
      </c>
      <c r="C5142" s="656"/>
      <c r="D5142" s="657"/>
      <c r="E5142" s="657"/>
      <c r="F5142" s="657"/>
    </row>
    <row r="5143" spans="1:7" s="331" customFormat="1" ht="12">
      <c r="A5143" s="203"/>
      <c r="B5143" s="597"/>
      <c r="C5143" s="580"/>
      <c r="D5143" s="580"/>
      <c r="E5143" s="580"/>
      <c r="F5143" s="580"/>
    </row>
    <row r="5144" spans="1:7" s="331" customFormat="1">
      <c r="A5144" s="347"/>
      <c r="B5144" s="346" t="s">
        <v>197</v>
      </c>
      <c r="C5144" s="991"/>
      <c r="D5144" s="992"/>
      <c r="E5144" s="993"/>
      <c r="F5144" s="580"/>
    </row>
    <row r="5145" spans="1:7" s="331" customFormat="1">
      <c r="A5145" s="347"/>
      <c r="B5145" s="994" t="s">
        <v>2344</v>
      </c>
      <c r="C5145" s="991"/>
      <c r="D5145" s="992"/>
      <c r="E5145" s="993"/>
      <c r="F5145" s="580"/>
    </row>
    <row r="5146" spans="1:7" s="331" customFormat="1">
      <c r="A5146" s="347"/>
      <c r="B5146" s="1310" t="s">
        <v>2345</v>
      </c>
      <c r="C5146" s="1310"/>
      <c r="D5146" s="1310"/>
      <c r="E5146" s="1310"/>
      <c r="F5146" s="580"/>
    </row>
    <row r="5147" spans="1:7" s="331" customFormat="1">
      <c r="A5147" s="347"/>
      <c r="B5147" s="1310" t="s">
        <v>2346</v>
      </c>
      <c r="C5147" s="1310"/>
      <c r="D5147" s="1310"/>
      <c r="E5147" s="1310"/>
      <c r="F5147" s="580"/>
    </row>
    <row r="5148" spans="1:7" s="331" customFormat="1">
      <c r="A5148" s="347"/>
      <c r="B5148" s="1310" t="s">
        <v>3631</v>
      </c>
      <c r="C5148" s="1310"/>
      <c r="D5148" s="1310"/>
      <c r="E5148" s="1310"/>
      <c r="F5148" s="580"/>
    </row>
    <row r="5149" spans="1:7" s="331" customFormat="1" ht="12.75" customHeight="1">
      <c r="A5149" s="347"/>
      <c r="B5149" s="1310" t="s">
        <v>3152</v>
      </c>
      <c r="C5149" s="1310"/>
      <c r="D5149" s="1310"/>
      <c r="E5149" s="1310"/>
      <c r="F5149" s="580"/>
    </row>
    <row r="5150" spans="1:7" s="331" customFormat="1">
      <c r="A5150" s="347"/>
      <c r="B5150" s="1310" t="s">
        <v>3153</v>
      </c>
      <c r="C5150" s="1310"/>
      <c r="D5150" s="1310"/>
      <c r="E5150" s="1310"/>
      <c r="F5150" s="580"/>
    </row>
    <row r="5151" spans="1:7" s="331" customFormat="1">
      <c r="A5151" s="347"/>
      <c r="B5151" s="1310" t="s">
        <v>3632</v>
      </c>
      <c r="C5151" s="1310"/>
      <c r="D5151" s="1310"/>
      <c r="E5151" s="1310"/>
      <c r="F5151" s="580"/>
    </row>
    <row r="5152" spans="1:7" s="331" customFormat="1">
      <c r="A5152" s="347"/>
      <c r="B5152" s="1310" t="s">
        <v>3633</v>
      </c>
      <c r="C5152" s="1310"/>
      <c r="D5152" s="1310"/>
      <c r="E5152" s="1310"/>
      <c r="F5152" s="580"/>
    </row>
    <row r="5153" spans="1:6" s="331" customFormat="1" ht="14.25" customHeight="1">
      <c r="A5153" s="347"/>
      <c r="B5153" s="1312" t="s">
        <v>2347</v>
      </c>
      <c r="C5153" s="1312"/>
      <c r="D5153" s="1312"/>
      <c r="E5153" s="1312"/>
      <c r="F5153" s="580"/>
    </row>
    <row r="5154" spans="1:6" s="331" customFormat="1">
      <c r="A5154" s="347"/>
      <c r="B5154" s="1312" t="s">
        <v>3634</v>
      </c>
      <c r="C5154" s="1312"/>
      <c r="D5154" s="1312"/>
      <c r="E5154" s="1312"/>
      <c r="F5154" s="580"/>
    </row>
    <row r="5155" spans="1:6" s="331" customFormat="1">
      <c r="A5155" s="347"/>
      <c r="B5155" s="1312" t="s">
        <v>3635</v>
      </c>
      <c r="C5155" s="1312"/>
      <c r="D5155" s="1312"/>
      <c r="E5155" s="1312"/>
      <c r="F5155" s="580"/>
    </row>
    <row r="5156" spans="1:6" s="331" customFormat="1" ht="14.25" customHeight="1">
      <c r="A5156" s="347"/>
      <c r="B5156" s="1312" t="s">
        <v>3636</v>
      </c>
      <c r="C5156" s="1312"/>
      <c r="D5156" s="1312"/>
      <c r="E5156" s="1312"/>
      <c r="F5156" s="580"/>
    </row>
    <row r="5157" spans="1:6" s="331" customFormat="1" ht="28.5" customHeight="1">
      <c r="A5157" s="347"/>
      <c r="B5157" s="1310" t="s">
        <v>3637</v>
      </c>
      <c r="C5157" s="1310"/>
      <c r="D5157" s="1310"/>
      <c r="E5157" s="1310"/>
      <c r="F5157" s="580"/>
    </row>
    <row r="5158" spans="1:6" s="331" customFormat="1" ht="15" customHeight="1">
      <c r="A5158" s="347"/>
      <c r="B5158" s="1313" t="s">
        <v>3638</v>
      </c>
      <c r="C5158" s="1313"/>
      <c r="D5158" s="1313"/>
      <c r="E5158" s="1313"/>
      <c r="F5158" s="580"/>
    </row>
    <row r="5159" spans="1:6" s="331" customFormat="1" ht="15.75" customHeight="1">
      <c r="A5159" s="347"/>
      <c r="B5159" s="1311" t="s">
        <v>3639</v>
      </c>
      <c r="C5159" s="1311"/>
      <c r="D5159" s="1311"/>
      <c r="E5159" s="1311"/>
      <c r="F5159" s="580"/>
    </row>
    <row r="5160" spans="1:6" s="331" customFormat="1" ht="14.25" customHeight="1">
      <c r="A5160" s="347"/>
      <c r="B5160" s="1311" t="s">
        <v>2348</v>
      </c>
      <c r="C5160" s="1311"/>
      <c r="D5160" s="1311"/>
      <c r="E5160" s="1311"/>
      <c r="F5160" s="580"/>
    </row>
    <row r="5161" spans="1:6" s="331" customFormat="1" ht="15" customHeight="1">
      <c r="A5161" s="347"/>
      <c r="B5161" s="1311" t="s">
        <v>2349</v>
      </c>
      <c r="C5161" s="1311"/>
      <c r="D5161" s="1311"/>
      <c r="E5161" s="1311"/>
      <c r="F5161" s="580"/>
    </row>
    <row r="5162" spans="1:6" s="331" customFormat="1" ht="13.5" customHeight="1">
      <c r="A5162" s="347"/>
      <c r="B5162" s="1311" t="s">
        <v>2350</v>
      </c>
      <c r="C5162" s="1311"/>
      <c r="D5162" s="1311"/>
      <c r="E5162" s="1311"/>
      <c r="F5162" s="580"/>
    </row>
    <row r="5163" spans="1:6" s="331" customFormat="1" ht="28.5" customHeight="1">
      <c r="A5163" s="347"/>
      <c r="B5163" s="1311" t="s">
        <v>3640</v>
      </c>
      <c r="C5163" s="1311"/>
      <c r="D5163" s="1311"/>
      <c r="E5163" s="1311"/>
      <c r="F5163" s="580"/>
    </row>
    <row r="5164" spans="1:6" s="331" customFormat="1" ht="15.75" customHeight="1">
      <c r="A5164" s="347"/>
      <c r="B5164" s="1311" t="s">
        <v>3641</v>
      </c>
      <c r="C5164" s="1311"/>
      <c r="D5164" s="1311"/>
      <c r="E5164" s="1311"/>
      <c r="F5164" s="580"/>
    </row>
    <row r="5165" spans="1:6" s="331" customFormat="1" ht="16.5" customHeight="1">
      <c r="A5165" s="347"/>
      <c r="B5165" s="1311" t="s">
        <v>3642</v>
      </c>
      <c r="C5165" s="1311"/>
      <c r="D5165" s="1311"/>
      <c r="E5165" s="1311"/>
      <c r="F5165" s="580"/>
    </row>
    <row r="5166" spans="1:6" ht="24.75" customHeight="1">
      <c r="A5166" s="347"/>
      <c r="B5166" s="1310" t="s">
        <v>3643</v>
      </c>
      <c r="C5166" s="1310"/>
      <c r="D5166" s="1310"/>
      <c r="E5166" s="1310"/>
      <c r="F5166" s="692">
        <f>D5166*E5166</f>
        <v>0</v>
      </c>
    </row>
    <row r="5167" spans="1:6" ht="15" customHeight="1">
      <c r="A5167" s="347"/>
      <c r="B5167" s="1310" t="s">
        <v>3644</v>
      </c>
      <c r="C5167" s="1310"/>
      <c r="D5167" s="1310"/>
      <c r="E5167" s="1310"/>
      <c r="F5167" s="692">
        <f>D5167*E5167</f>
        <v>0</v>
      </c>
    </row>
    <row r="5168" spans="1:6" s="331" customFormat="1" ht="15.75" customHeight="1">
      <c r="A5168" s="347"/>
      <c r="B5168" s="1311" t="s">
        <v>3645</v>
      </c>
      <c r="C5168" s="1311"/>
      <c r="D5168" s="1311"/>
      <c r="E5168" s="1311"/>
      <c r="F5168" s="580"/>
    </row>
    <row r="5169" spans="1:6" s="331" customFormat="1" ht="15.75" customHeight="1">
      <c r="A5169" s="347"/>
      <c r="B5169" s="1311" t="s">
        <v>3646</v>
      </c>
      <c r="C5169" s="1311"/>
      <c r="D5169" s="1311"/>
      <c r="E5169" s="1311"/>
      <c r="F5169" s="580"/>
    </row>
    <row r="5170" spans="1:6">
      <c r="A5170" s="347"/>
      <c r="B5170" s="1310" t="s">
        <v>2351</v>
      </c>
      <c r="C5170" s="1310"/>
      <c r="D5170" s="1310"/>
      <c r="E5170" s="1310"/>
      <c r="F5170" s="692">
        <f>D5170*E5170</f>
        <v>0</v>
      </c>
    </row>
    <row r="5171" spans="1:6" ht="26.25" customHeight="1">
      <c r="A5171" s="347"/>
      <c r="B5171" s="1310" t="s">
        <v>2352</v>
      </c>
      <c r="C5171" s="1310"/>
      <c r="D5171" s="1310"/>
      <c r="E5171" s="1310"/>
      <c r="F5171" s="692">
        <f>D5171*E5171</f>
        <v>0</v>
      </c>
    </row>
    <row r="5172" spans="1:6">
      <c r="A5172" s="347"/>
      <c r="B5172" s="1310" t="s">
        <v>2353</v>
      </c>
      <c r="C5172" s="1310"/>
      <c r="D5172" s="1310"/>
      <c r="E5172" s="1310"/>
      <c r="F5172" s="615"/>
    </row>
    <row r="5173" spans="1:6">
      <c r="A5173" s="347"/>
      <c r="B5173" s="1310" t="s">
        <v>2354</v>
      </c>
      <c r="C5173" s="1310"/>
      <c r="D5173" s="1310"/>
      <c r="E5173" s="1310"/>
      <c r="F5173" s="692">
        <f>D5173*E5173</f>
        <v>0</v>
      </c>
    </row>
    <row r="5174" spans="1:6">
      <c r="A5174" s="757"/>
      <c r="B5174" s="996"/>
      <c r="E5174" s="718"/>
      <c r="F5174" s="615"/>
    </row>
    <row r="5175" spans="1:6">
      <c r="A5175" s="347" t="s">
        <v>258</v>
      </c>
      <c r="B5175" s="346" t="s">
        <v>2355</v>
      </c>
      <c r="C5175" s="991"/>
      <c r="D5175" s="992"/>
      <c r="E5175" s="993"/>
      <c r="F5175" s="993"/>
    </row>
    <row r="5176" spans="1:6" ht="15">
      <c r="A5176" s="367"/>
      <c r="B5176" s="352"/>
      <c r="C5176" s="997"/>
      <c r="D5176" s="998"/>
      <c r="E5176" s="999"/>
      <c r="F5176" s="999"/>
    </row>
    <row r="5177" spans="1:6" ht="61.5" customHeight="1">
      <c r="A5177" s="1000" t="s">
        <v>198</v>
      </c>
      <c r="B5177" s="1001" t="s">
        <v>2356</v>
      </c>
      <c r="C5177" s="1189"/>
      <c r="D5177" s="1003"/>
      <c r="E5177" s="1004"/>
      <c r="F5177" s="1003">
        <v>0</v>
      </c>
    </row>
    <row r="5178" spans="1:6">
      <c r="A5178" s="1000"/>
      <c r="B5178" s="1005" t="s">
        <v>2357</v>
      </c>
      <c r="C5178" s="1305" t="s">
        <v>4421</v>
      </c>
      <c r="D5178" s="388">
        <v>3596</v>
      </c>
      <c r="E5178" s="1003"/>
      <c r="F5178" s="1003">
        <f>D5178*E5178</f>
        <v>0</v>
      </c>
    </row>
    <row r="5179" spans="1:6">
      <c r="A5179" s="1000"/>
      <c r="B5179" s="1005"/>
      <c r="C5179" s="1189"/>
      <c r="D5179" s="1006"/>
      <c r="E5179" s="1004"/>
      <c r="F5179" s="1003">
        <f t="shared" ref="F5179:F5183" si="78">D5179*E5179</f>
        <v>0</v>
      </c>
    </row>
    <row r="5180" spans="1:6">
      <c r="A5180" s="1000" t="s">
        <v>200</v>
      </c>
      <c r="B5180" s="1007" t="s">
        <v>2358</v>
      </c>
      <c r="C5180" s="1189" t="s">
        <v>136</v>
      </c>
      <c r="D5180" s="1006">
        <v>576</v>
      </c>
      <c r="E5180" s="1003"/>
      <c r="F5180" s="1003">
        <f t="shared" si="78"/>
        <v>0</v>
      </c>
    </row>
    <row r="5181" spans="1:6">
      <c r="A5181" s="1000"/>
      <c r="B5181" s="994"/>
      <c r="C5181" s="1189"/>
      <c r="D5181" s="1006"/>
      <c r="E5181" s="1004"/>
      <c r="F5181" s="1003">
        <f t="shared" si="78"/>
        <v>0</v>
      </c>
    </row>
    <row r="5182" spans="1:6">
      <c r="A5182" s="1008" t="s">
        <v>203</v>
      </c>
      <c r="B5182" s="1009" t="s">
        <v>2359</v>
      </c>
      <c r="C5182" s="1189" t="s">
        <v>136</v>
      </c>
      <c r="D5182" s="1006">
        <v>416</v>
      </c>
      <c r="E5182" s="1003"/>
      <c r="F5182" s="1003">
        <f t="shared" si="78"/>
        <v>0</v>
      </c>
    </row>
    <row r="5183" spans="1:6">
      <c r="A5183" s="1000"/>
      <c r="B5183" s="994"/>
      <c r="C5183" s="1189"/>
      <c r="D5183" s="1006"/>
      <c r="E5183" s="1004"/>
      <c r="F5183" s="1003">
        <f t="shared" si="78"/>
        <v>0</v>
      </c>
    </row>
    <row r="5184" spans="1:6" ht="25.5" customHeight="1">
      <c r="A5184" s="1000" t="s">
        <v>205</v>
      </c>
      <c r="B5184" s="994" t="s">
        <v>2360</v>
      </c>
      <c r="C5184" s="1189" t="s">
        <v>136</v>
      </c>
      <c r="D5184" s="1006">
        <v>208</v>
      </c>
      <c r="E5184" s="1003"/>
      <c r="F5184" s="1003">
        <f>D5184*E5184</f>
        <v>0</v>
      </c>
    </row>
    <row r="5185" spans="1:6">
      <c r="A5185" s="1000"/>
      <c r="B5185" s="994"/>
      <c r="C5185" s="1189"/>
      <c r="D5185" s="1006"/>
      <c r="E5185" s="1004"/>
      <c r="F5185" s="1003">
        <f t="shared" ref="F5185:F5247" si="79">D5185*E5185</f>
        <v>0</v>
      </c>
    </row>
    <row r="5186" spans="1:6" ht="89.25">
      <c r="A5186" s="1000" t="s">
        <v>137</v>
      </c>
      <c r="B5186" s="994" t="s">
        <v>2361</v>
      </c>
      <c r="C5186" s="1189" t="s">
        <v>136</v>
      </c>
      <c r="D5186" s="1006">
        <v>208</v>
      </c>
      <c r="E5186" s="1003"/>
      <c r="F5186" s="1003">
        <f t="shared" si="79"/>
        <v>0</v>
      </c>
    </row>
    <row r="5187" spans="1:6">
      <c r="A5187" s="1000"/>
      <c r="B5187" s="994"/>
      <c r="C5187" s="1189"/>
      <c r="D5187" s="1006"/>
      <c r="E5187" s="1004"/>
      <c r="F5187" s="1003">
        <f t="shared" si="79"/>
        <v>0</v>
      </c>
    </row>
    <row r="5188" spans="1:6" ht="26.25" customHeight="1">
      <c r="A5188" s="1000" t="s">
        <v>144</v>
      </c>
      <c r="B5188" s="994" t="s">
        <v>2362</v>
      </c>
      <c r="C5188" s="1189" t="s">
        <v>136</v>
      </c>
      <c r="D5188" s="1006">
        <v>208</v>
      </c>
      <c r="E5188" s="1003"/>
      <c r="F5188" s="1003">
        <f t="shared" si="79"/>
        <v>0</v>
      </c>
    </row>
    <row r="5189" spans="1:6">
      <c r="A5189" s="1000"/>
      <c r="B5189" s="994"/>
      <c r="C5189" s="1189"/>
      <c r="D5189" s="1006"/>
      <c r="E5189" s="1004"/>
      <c r="F5189" s="1003">
        <f t="shared" si="79"/>
        <v>0</v>
      </c>
    </row>
    <row r="5190" spans="1:6" ht="25.5">
      <c r="A5190" s="1000" t="s">
        <v>147</v>
      </c>
      <c r="B5190" s="994" t="s">
        <v>2363</v>
      </c>
      <c r="C5190" s="1189"/>
      <c r="D5190" s="1006"/>
      <c r="E5190" s="1004"/>
      <c r="F5190" s="1003">
        <f t="shared" si="79"/>
        <v>0</v>
      </c>
    </row>
    <row r="5191" spans="1:6">
      <c r="A5191" s="1000" t="s">
        <v>2364</v>
      </c>
      <c r="B5191" s="1005" t="s">
        <v>2365</v>
      </c>
      <c r="C5191" s="1189"/>
      <c r="D5191" s="1006"/>
      <c r="E5191" s="1004"/>
      <c r="F5191" s="1003">
        <f t="shared" si="79"/>
        <v>0</v>
      </c>
    </row>
    <row r="5192" spans="1:6">
      <c r="A5192" s="1000"/>
      <c r="B5192" s="1005" t="s">
        <v>3647</v>
      </c>
      <c r="C5192" s="1189"/>
      <c r="D5192" s="1006"/>
      <c r="E5192" s="1004"/>
      <c r="F5192" s="1003">
        <f t="shared" si="79"/>
        <v>0</v>
      </c>
    </row>
    <row r="5193" spans="1:6">
      <c r="A5193" s="1000" t="s">
        <v>2364</v>
      </c>
      <c r="B5193" s="1005" t="s">
        <v>2366</v>
      </c>
      <c r="C5193" s="1189"/>
      <c r="D5193" s="1006"/>
      <c r="E5193" s="1004"/>
      <c r="F5193" s="1003">
        <f t="shared" si="79"/>
        <v>0</v>
      </c>
    </row>
    <row r="5194" spans="1:6">
      <c r="A5194" s="1000"/>
      <c r="B5194" s="1005" t="s">
        <v>3648</v>
      </c>
      <c r="C5194" s="1189"/>
      <c r="D5194" s="1006"/>
      <c r="E5194" s="1004"/>
      <c r="F5194" s="1003">
        <f t="shared" si="79"/>
        <v>0</v>
      </c>
    </row>
    <row r="5195" spans="1:6">
      <c r="A5195" s="1000" t="s">
        <v>2364</v>
      </c>
      <c r="B5195" s="1005" t="s">
        <v>2367</v>
      </c>
      <c r="C5195" s="1189"/>
      <c r="D5195" s="1006"/>
      <c r="E5195" s="1004"/>
      <c r="F5195" s="1003">
        <f t="shared" si="79"/>
        <v>0</v>
      </c>
    </row>
    <row r="5196" spans="1:6">
      <c r="A5196" s="1000"/>
      <c r="B5196" s="1005" t="s">
        <v>3649</v>
      </c>
      <c r="C5196" s="1189"/>
      <c r="D5196" s="1006"/>
      <c r="E5196" s="1004"/>
      <c r="F5196" s="1003">
        <f t="shared" si="79"/>
        <v>0</v>
      </c>
    </row>
    <row r="5197" spans="1:6">
      <c r="A5197" s="1000" t="s">
        <v>2364</v>
      </c>
      <c r="B5197" s="1005" t="s">
        <v>2368</v>
      </c>
      <c r="C5197" s="1189"/>
      <c r="D5197" s="1006"/>
      <c r="E5197" s="1004"/>
      <c r="F5197" s="1003">
        <f t="shared" si="79"/>
        <v>0</v>
      </c>
    </row>
    <row r="5198" spans="1:6">
      <c r="A5198" s="1000"/>
      <c r="B5198" s="1005" t="s">
        <v>3650</v>
      </c>
      <c r="C5198" s="1189"/>
      <c r="D5198" s="1006"/>
      <c r="E5198" s="1004"/>
      <c r="F5198" s="1003">
        <f t="shared" si="79"/>
        <v>0</v>
      </c>
    </row>
    <row r="5199" spans="1:6">
      <c r="A5199" s="1000"/>
      <c r="B5199" s="1005"/>
      <c r="C5199" s="1189" t="s">
        <v>245</v>
      </c>
      <c r="D5199" s="1006">
        <v>5</v>
      </c>
      <c r="E5199" s="1003"/>
      <c r="F5199" s="1003">
        <f t="shared" si="79"/>
        <v>0</v>
      </c>
    </row>
    <row r="5200" spans="1:6">
      <c r="A5200" s="1000"/>
      <c r="B5200" s="1005"/>
      <c r="C5200" s="1189"/>
      <c r="D5200" s="1006"/>
      <c r="E5200" s="1004"/>
      <c r="F5200" s="1003">
        <f t="shared" si="79"/>
        <v>0</v>
      </c>
    </row>
    <row r="5201" spans="1:6">
      <c r="A5201" s="1000" t="s">
        <v>2364</v>
      </c>
      <c r="B5201" s="1005" t="s">
        <v>2369</v>
      </c>
      <c r="C5201" s="1189"/>
      <c r="D5201" s="1006"/>
      <c r="E5201" s="1004"/>
      <c r="F5201" s="1003">
        <f t="shared" si="79"/>
        <v>0</v>
      </c>
    </row>
    <row r="5202" spans="1:6">
      <c r="A5202" s="1000"/>
      <c r="B5202" s="1005" t="s">
        <v>3651</v>
      </c>
      <c r="C5202" s="1189"/>
      <c r="D5202" s="1006"/>
      <c r="E5202" s="1004"/>
      <c r="F5202" s="1003">
        <f t="shared" si="79"/>
        <v>0</v>
      </c>
    </row>
    <row r="5203" spans="1:6">
      <c r="A5203" s="1000" t="s">
        <v>2364</v>
      </c>
      <c r="B5203" s="1005" t="s">
        <v>2370</v>
      </c>
      <c r="C5203" s="1189"/>
      <c r="D5203" s="1006"/>
      <c r="E5203" s="1004"/>
      <c r="F5203" s="1003">
        <f t="shared" si="79"/>
        <v>0</v>
      </c>
    </row>
    <row r="5204" spans="1:6">
      <c r="A5204" s="1000"/>
      <c r="B5204" s="1005" t="s">
        <v>3652</v>
      </c>
      <c r="C5204" s="1189"/>
      <c r="D5204" s="1006"/>
      <c r="E5204" s="1004"/>
      <c r="F5204" s="1003">
        <f t="shared" si="79"/>
        <v>0</v>
      </c>
    </row>
    <row r="5205" spans="1:6">
      <c r="A5205" s="1000" t="s">
        <v>2364</v>
      </c>
      <c r="B5205" s="1005" t="s">
        <v>2367</v>
      </c>
      <c r="C5205" s="1189"/>
      <c r="D5205" s="1006"/>
      <c r="E5205" s="1004"/>
      <c r="F5205" s="1003">
        <f t="shared" si="79"/>
        <v>0</v>
      </c>
    </row>
    <row r="5206" spans="1:6">
      <c r="A5206" s="1000"/>
      <c r="B5206" s="1005" t="s">
        <v>3653</v>
      </c>
      <c r="C5206" s="1189"/>
      <c r="D5206" s="1006"/>
      <c r="E5206" s="1004"/>
      <c r="F5206" s="1003">
        <f t="shared" si="79"/>
        <v>0</v>
      </c>
    </row>
    <row r="5207" spans="1:6">
      <c r="A5207" s="1000" t="s">
        <v>2364</v>
      </c>
      <c r="B5207" s="1005" t="s">
        <v>2368</v>
      </c>
      <c r="C5207" s="1189"/>
      <c r="D5207" s="1006"/>
      <c r="E5207" s="1004"/>
      <c r="F5207" s="1003">
        <f t="shared" si="79"/>
        <v>0</v>
      </c>
    </row>
    <row r="5208" spans="1:6">
      <c r="A5208" s="1000"/>
      <c r="B5208" s="1005" t="s">
        <v>3654</v>
      </c>
      <c r="C5208" s="1189"/>
      <c r="D5208" s="1006"/>
      <c r="E5208" s="1004"/>
      <c r="F5208" s="1003">
        <f t="shared" si="79"/>
        <v>0</v>
      </c>
    </row>
    <row r="5209" spans="1:6">
      <c r="A5209" s="1000"/>
      <c r="B5209" s="1005"/>
      <c r="C5209" s="1189" t="s">
        <v>245</v>
      </c>
      <c r="D5209" s="1006">
        <v>6</v>
      </c>
      <c r="E5209" s="1003"/>
      <c r="F5209" s="1003">
        <f t="shared" si="79"/>
        <v>0</v>
      </c>
    </row>
    <row r="5210" spans="1:6">
      <c r="A5210" s="1000"/>
      <c r="B5210" s="386"/>
      <c r="C5210" s="1189"/>
      <c r="D5210" s="1006"/>
      <c r="E5210" s="1004"/>
      <c r="F5210" s="1003">
        <f t="shared" si="79"/>
        <v>0</v>
      </c>
    </row>
    <row r="5211" spans="1:6" ht="28.5" customHeight="1">
      <c r="A5211" s="1000" t="s">
        <v>132</v>
      </c>
      <c r="B5211" s="1001" t="s">
        <v>2371</v>
      </c>
      <c r="C5211" s="1189"/>
      <c r="D5211" s="1006"/>
      <c r="E5211" s="1003"/>
      <c r="F5211" s="1003">
        <f t="shared" si="79"/>
        <v>0</v>
      </c>
    </row>
    <row r="5212" spans="1:6">
      <c r="A5212" s="1000"/>
      <c r="B5212" s="1004" t="s">
        <v>2372</v>
      </c>
      <c r="C5212" s="1189" t="s">
        <v>283</v>
      </c>
      <c r="D5212" s="1006">
        <v>180</v>
      </c>
      <c r="E5212" s="1003"/>
      <c r="F5212" s="1003">
        <f t="shared" si="79"/>
        <v>0</v>
      </c>
    </row>
    <row r="5213" spans="1:6">
      <c r="A5213" s="1000"/>
      <c r="B5213" s="994"/>
      <c r="C5213" s="1189"/>
      <c r="D5213" s="1006"/>
      <c r="E5213" s="1004"/>
      <c r="F5213" s="1003">
        <f t="shared" si="79"/>
        <v>0</v>
      </c>
    </row>
    <row r="5214" spans="1:6" ht="25.5">
      <c r="A5214" s="1000" t="s">
        <v>46</v>
      </c>
      <c r="B5214" s="994" t="s">
        <v>2373</v>
      </c>
      <c r="C5214" s="1189"/>
      <c r="D5214" s="1006"/>
      <c r="E5214" s="1004"/>
      <c r="F5214" s="1003">
        <f t="shared" si="79"/>
        <v>0</v>
      </c>
    </row>
    <row r="5215" spans="1:6">
      <c r="A5215" s="1000"/>
      <c r="B5215" s="1004" t="s">
        <v>2374</v>
      </c>
      <c r="C5215" s="1189" t="s">
        <v>283</v>
      </c>
      <c r="D5215" s="1006">
        <v>265</v>
      </c>
      <c r="E5215" s="1003"/>
      <c r="F5215" s="1003">
        <f t="shared" si="79"/>
        <v>0</v>
      </c>
    </row>
    <row r="5216" spans="1:6">
      <c r="A5216" s="1000"/>
      <c r="B5216" s="1004" t="s">
        <v>2375</v>
      </c>
      <c r="C5216" s="1189" t="s">
        <v>283</v>
      </c>
      <c r="D5216" s="1006">
        <v>210</v>
      </c>
      <c r="E5216" s="1003"/>
      <c r="F5216" s="1003">
        <f t="shared" si="79"/>
        <v>0</v>
      </c>
    </row>
    <row r="5217" spans="1:6">
      <c r="A5217" s="1000"/>
      <c r="B5217" s="1004" t="s">
        <v>2376</v>
      </c>
      <c r="C5217" s="1189" t="s">
        <v>283</v>
      </c>
      <c r="D5217" s="1006">
        <v>375</v>
      </c>
      <c r="E5217" s="1003"/>
      <c r="F5217" s="1003">
        <f t="shared" si="79"/>
        <v>0</v>
      </c>
    </row>
    <row r="5218" spans="1:6">
      <c r="A5218" s="1000"/>
      <c r="B5218" s="1004" t="s">
        <v>2377</v>
      </c>
      <c r="C5218" s="1189" t="s">
        <v>283</v>
      </c>
      <c r="D5218" s="1006">
        <v>335</v>
      </c>
      <c r="E5218" s="1003"/>
      <c r="F5218" s="1003">
        <f t="shared" si="79"/>
        <v>0</v>
      </c>
    </row>
    <row r="5219" spans="1:6">
      <c r="A5219" s="1000"/>
      <c r="B5219" s="1004" t="s">
        <v>2378</v>
      </c>
      <c r="C5219" s="1189" t="s">
        <v>283</v>
      </c>
      <c r="D5219" s="1006">
        <v>165</v>
      </c>
      <c r="E5219" s="1003"/>
      <c r="F5219" s="1003">
        <f t="shared" si="79"/>
        <v>0</v>
      </c>
    </row>
    <row r="5220" spans="1:6">
      <c r="A5220" s="1000"/>
      <c r="B5220" s="1004" t="s">
        <v>2379</v>
      </c>
      <c r="C5220" s="1189" t="s">
        <v>283</v>
      </c>
      <c r="D5220" s="388">
        <v>1220</v>
      </c>
      <c r="E5220" s="1003"/>
      <c r="F5220" s="1003">
        <f t="shared" si="79"/>
        <v>0</v>
      </c>
    </row>
    <row r="5221" spans="1:6">
      <c r="A5221" s="1000"/>
      <c r="B5221" s="1004"/>
      <c r="C5221" s="1189"/>
      <c r="D5221" s="388"/>
      <c r="E5221" s="1004"/>
      <c r="F5221" s="1003">
        <f t="shared" si="79"/>
        <v>0</v>
      </c>
    </row>
    <row r="5222" spans="1:6" ht="38.25">
      <c r="A5222" s="1010" t="s">
        <v>2380</v>
      </c>
      <c r="B5222" s="1011" t="s">
        <v>2381</v>
      </c>
      <c r="C5222" s="1012"/>
      <c r="D5222" s="401"/>
      <c r="E5222" s="1013"/>
      <c r="F5222" s="1003">
        <f t="shared" si="79"/>
        <v>0</v>
      </c>
    </row>
    <row r="5223" spans="1:6">
      <c r="A5223" s="399"/>
      <c r="B5223" s="400"/>
      <c r="C5223" s="1012" t="s">
        <v>136</v>
      </c>
      <c r="D5223" s="1015">
        <v>1000</v>
      </c>
      <c r="E5223" s="1013"/>
      <c r="F5223" s="1003">
        <f t="shared" si="79"/>
        <v>0</v>
      </c>
    </row>
    <row r="5224" spans="1:6">
      <c r="A5224" s="1000"/>
      <c r="B5224" s="1004"/>
      <c r="C5224" s="1189"/>
      <c r="D5224" s="1006"/>
      <c r="E5224" s="1004"/>
      <c r="F5224" s="1003">
        <f t="shared" si="79"/>
        <v>0</v>
      </c>
    </row>
    <row r="5225" spans="1:6" ht="25.5">
      <c r="A5225" s="1000" t="s">
        <v>47</v>
      </c>
      <c r="B5225" s="1005" t="s">
        <v>2382</v>
      </c>
      <c r="C5225" s="1189"/>
      <c r="D5225" s="1006"/>
      <c r="E5225" s="1004"/>
      <c r="F5225" s="1003">
        <f t="shared" si="79"/>
        <v>0</v>
      </c>
    </row>
    <row r="5226" spans="1:6">
      <c r="A5226" s="1000"/>
      <c r="B5226" s="994" t="s">
        <v>2383</v>
      </c>
      <c r="C5226" s="1189" t="s">
        <v>136</v>
      </c>
      <c r="D5226" s="1006">
        <v>254</v>
      </c>
      <c r="E5226" s="1003"/>
      <c r="F5226" s="1003">
        <f t="shared" si="79"/>
        <v>0</v>
      </c>
    </row>
    <row r="5227" spans="1:6">
      <c r="A5227" s="1000"/>
      <c r="B5227" s="994"/>
      <c r="C5227" s="1189"/>
      <c r="D5227" s="1006"/>
      <c r="E5227" s="1004"/>
      <c r="F5227" s="1003">
        <f t="shared" si="79"/>
        <v>0</v>
      </c>
    </row>
    <row r="5228" spans="1:6" ht="50.25" customHeight="1">
      <c r="A5228" s="1000" t="s">
        <v>17</v>
      </c>
      <c r="B5228" s="994" t="s">
        <v>4024</v>
      </c>
      <c r="C5228" s="1189"/>
      <c r="D5228" s="1006"/>
      <c r="E5228" s="1004"/>
      <c r="F5228" s="1003">
        <f t="shared" si="79"/>
        <v>0</v>
      </c>
    </row>
    <row r="5229" spans="1:6">
      <c r="A5229" s="1000"/>
      <c r="B5229" s="1011" t="s">
        <v>3655</v>
      </c>
      <c r="C5229" s="1189"/>
      <c r="D5229" s="1006"/>
      <c r="E5229" s="1004"/>
      <c r="F5229" s="1003">
        <f t="shared" si="79"/>
        <v>0</v>
      </c>
    </row>
    <row r="5230" spans="1:6">
      <c r="A5230" s="1000"/>
      <c r="B5230" s="1011" t="s">
        <v>3656</v>
      </c>
      <c r="C5230" s="1189"/>
      <c r="D5230" s="1006"/>
      <c r="E5230" s="1004"/>
      <c r="F5230" s="1003">
        <f t="shared" si="79"/>
        <v>0</v>
      </c>
    </row>
    <row r="5231" spans="1:6">
      <c r="A5231" s="1000"/>
      <c r="B5231" s="1011" t="s">
        <v>4218</v>
      </c>
      <c r="C5231" s="1189"/>
      <c r="D5231" s="1006"/>
      <c r="E5231" s="1004"/>
      <c r="F5231" s="1003">
        <f t="shared" si="79"/>
        <v>0</v>
      </c>
    </row>
    <row r="5232" spans="1:6">
      <c r="A5232" s="1000"/>
      <c r="B5232" s="994"/>
      <c r="C5232" s="1189" t="s">
        <v>245</v>
      </c>
      <c r="D5232" s="1006">
        <v>4</v>
      </c>
      <c r="E5232" s="1003"/>
      <c r="F5232" s="1003">
        <f t="shared" si="79"/>
        <v>0</v>
      </c>
    </row>
    <row r="5233" spans="1:6">
      <c r="A5233" s="1000"/>
      <c r="B5233" s="994"/>
      <c r="C5233" s="1189"/>
      <c r="D5233" s="1006"/>
      <c r="E5233" s="1004"/>
      <c r="F5233" s="1003">
        <f t="shared" si="79"/>
        <v>0</v>
      </c>
    </row>
    <row r="5234" spans="1:6" ht="55.5" customHeight="1">
      <c r="A5234" s="1000" t="s">
        <v>51</v>
      </c>
      <c r="B5234" s="994" t="s">
        <v>2384</v>
      </c>
      <c r="C5234" s="1189"/>
      <c r="D5234" s="1006"/>
      <c r="E5234" s="1004"/>
      <c r="F5234" s="1003">
        <f t="shared" si="79"/>
        <v>0</v>
      </c>
    </row>
    <row r="5235" spans="1:6">
      <c r="A5235" s="1000"/>
      <c r="B5235" s="994"/>
      <c r="C5235" s="1189" t="s">
        <v>208</v>
      </c>
      <c r="D5235" s="1006">
        <v>420</v>
      </c>
      <c r="E5235" s="1003"/>
      <c r="F5235" s="1003">
        <f t="shared" si="79"/>
        <v>0</v>
      </c>
    </row>
    <row r="5236" spans="1:6">
      <c r="A5236" s="1000"/>
      <c r="B5236" s="994"/>
      <c r="C5236" s="1189"/>
      <c r="D5236" s="1006"/>
      <c r="E5236" s="1004"/>
      <c r="F5236" s="1003">
        <f t="shared" si="79"/>
        <v>0</v>
      </c>
    </row>
    <row r="5237" spans="1:6" ht="30.75" customHeight="1">
      <c r="A5237" s="1000" t="s">
        <v>52</v>
      </c>
      <c r="B5237" s="994" t="s">
        <v>2385</v>
      </c>
      <c r="C5237" s="1189"/>
      <c r="D5237" s="1006"/>
      <c r="E5237" s="1003"/>
      <c r="F5237" s="1003">
        <f t="shared" si="79"/>
        <v>0</v>
      </c>
    </row>
    <row r="5238" spans="1:6">
      <c r="A5238" s="1000"/>
      <c r="B5238" s="994"/>
      <c r="C5238" s="1189" t="s">
        <v>208</v>
      </c>
      <c r="D5238" s="1006">
        <v>300</v>
      </c>
      <c r="E5238" s="1003"/>
      <c r="F5238" s="1003">
        <f t="shared" si="79"/>
        <v>0</v>
      </c>
    </row>
    <row r="5239" spans="1:6">
      <c r="A5239" s="1000"/>
      <c r="B5239" s="994"/>
      <c r="C5239" s="1189"/>
      <c r="D5239" s="1006"/>
      <c r="E5239" s="1004"/>
      <c r="F5239" s="1003">
        <f t="shared" si="79"/>
        <v>0</v>
      </c>
    </row>
    <row r="5240" spans="1:6" ht="41.25" customHeight="1">
      <c r="A5240" s="1000" t="s">
        <v>53</v>
      </c>
      <c r="B5240" s="994" t="s">
        <v>3154</v>
      </c>
      <c r="C5240" s="1189"/>
      <c r="D5240" s="1006"/>
      <c r="E5240" s="1003"/>
      <c r="F5240" s="1003">
        <f t="shared" si="79"/>
        <v>0</v>
      </c>
    </row>
    <row r="5241" spans="1:6">
      <c r="A5241" s="1000"/>
      <c r="B5241" s="994"/>
      <c r="C5241" s="1189" t="s">
        <v>208</v>
      </c>
      <c r="D5241" s="1006">
        <v>100</v>
      </c>
      <c r="E5241" s="1003"/>
      <c r="F5241" s="1003">
        <f t="shared" si="79"/>
        <v>0</v>
      </c>
    </row>
    <row r="5242" spans="1:6">
      <c r="A5242" s="1000"/>
      <c r="B5242" s="994"/>
      <c r="C5242" s="1189"/>
      <c r="D5242" s="368"/>
      <c r="E5242" s="1004"/>
      <c r="F5242" s="1003">
        <f t="shared" si="79"/>
        <v>0</v>
      </c>
    </row>
    <row r="5243" spans="1:6" ht="52.5" customHeight="1">
      <c r="A5243" s="1000" t="s">
        <v>20</v>
      </c>
      <c r="B5243" s="994" t="s">
        <v>4429</v>
      </c>
      <c r="C5243" s="1189"/>
      <c r="D5243" s="1006"/>
      <c r="E5243" s="1003"/>
      <c r="F5243" s="1003">
        <f t="shared" si="79"/>
        <v>0</v>
      </c>
    </row>
    <row r="5244" spans="1:6">
      <c r="A5244" s="1000"/>
      <c r="B5244" s="994"/>
      <c r="C5244" s="1189" t="s">
        <v>136</v>
      </c>
      <c r="D5244" s="1006">
        <v>20</v>
      </c>
      <c r="E5244" s="1003"/>
      <c r="F5244" s="1003">
        <f t="shared" si="79"/>
        <v>0</v>
      </c>
    </row>
    <row r="5245" spans="1:6">
      <c r="A5245" s="1000"/>
      <c r="B5245" s="994"/>
      <c r="C5245" s="1189"/>
      <c r="D5245" s="1006"/>
      <c r="E5245" s="1003"/>
      <c r="F5245" s="1003">
        <f t="shared" si="79"/>
        <v>0</v>
      </c>
    </row>
    <row r="5246" spans="1:6" ht="25.5">
      <c r="A5246" s="991" t="s">
        <v>21</v>
      </c>
      <c r="B5246" s="1011" t="s">
        <v>3657</v>
      </c>
      <c r="C5246" s="1190"/>
      <c r="D5246" s="993"/>
      <c r="E5246" s="1017"/>
      <c r="F5246" s="1003">
        <f t="shared" si="79"/>
        <v>0</v>
      </c>
    </row>
    <row r="5247" spans="1:6" ht="13.5" thickBot="1">
      <c r="A5247" s="1018"/>
      <c r="B5247" s="1019"/>
      <c r="C5247" s="1190" t="s">
        <v>245</v>
      </c>
      <c r="D5247" s="993">
        <v>1</v>
      </c>
      <c r="E5247" s="1017"/>
      <c r="F5247" s="1003">
        <f t="shared" si="79"/>
        <v>0</v>
      </c>
    </row>
    <row r="5248" spans="1:6" ht="14.25" thickTop="1" thickBot="1">
      <c r="A5248" s="1020"/>
      <c r="B5248" s="382" t="s">
        <v>282</v>
      </c>
      <c r="C5248" s="1192"/>
      <c r="D5248" s="1022"/>
      <c r="E5248" s="1023"/>
      <c r="F5248" s="1023">
        <f>SUM(F5178:F5247)</f>
        <v>0</v>
      </c>
    </row>
    <row r="5249" spans="1:6" ht="13.5" thickTop="1">
      <c r="A5249" s="1000"/>
      <c r="B5249" s="348"/>
      <c r="C5249" s="1189"/>
      <c r="D5249" s="1006"/>
      <c r="E5249" s="1003"/>
      <c r="F5249" s="1003"/>
    </row>
    <row r="5250" spans="1:6">
      <c r="A5250" s="381" t="s">
        <v>261</v>
      </c>
      <c r="B5250" s="361" t="s">
        <v>2386</v>
      </c>
      <c r="C5250" s="1008"/>
      <c r="D5250" s="1006"/>
      <c r="E5250" s="1004"/>
      <c r="F5250" s="1004"/>
    </row>
    <row r="5251" spans="1:6">
      <c r="A5251" s="1000"/>
      <c r="B5251" s="361" t="s">
        <v>2387</v>
      </c>
      <c r="C5251" s="1008"/>
      <c r="D5251" s="1006"/>
      <c r="E5251" s="1004"/>
      <c r="F5251" s="1004"/>
    </row>
    <row r="5252" spans="1:6" ht="249" customHeight="1">
      <c r="A5252" s="1000" t="s">
        <v>198</v>
      </c>
      <c r="B5252" s="994" t="s">
        <v>4256</v>
      </c>
      <c r="C5252" s="1008"/>
      <c r="D5252" s="1006"/>
      <c r="E5252" s="1004"/>
      <c r="F5252" s="1004"/>
    </row>
    <row r="5253" spans="1:6">
      <c r="A5253" s="1000"/>
      <c r="B5253" s="994" t="s">
        <v>49</v>
      </c>
      <c r="C5253" s="1008"/>
      <c r="D5253" s="1006"/>
      <c r="E5253" s="1004"/>
      <c r="F5253" s="1004"/>
    </row>
    <row r="5254" spans="1:6" ht="363" customHeight="1">
      <c r="A5254" s="1000"/>
      <c r="B5254" s="994" t="s">
        <v>2388</v>
      </c>
      <c r="C5254" s="1008"/>
      <c r="D5254" s="1006"/>
      <c r="E5254" s="1004"/>
      <c r="F5254" s="1004"/>
    </row>
    <row r="5255" spans="1:6">
      <c r="A5255" s="1000"/>
      <c r="B5255" s="994"/>
      <c r="C5255" s="1008"/>
      <c r="D5255" s="1006"/>
      <c r="E5255" s="1004"/>
      <c r="F5255" s="1004"/>
    </row>
    <row r="5256" spans="1:6" ht="409.5" customHeight="1">
      <c r="A5256" s="1000"/>
      <c r="B5256" s="994" t="s">
        <v>2389</v>
      </c>
      <c r="C5256" s="1008"/>
      <c r="D5256" s="1006"/>
      <c r="E5256" s="1004"/>
      <c r="F5256" s="1004"/>
    </row>
    <row r="5257" spans="1:6" ht="14.25" customHeight="1">
      <c r="A5257" s="1000"/>
      <c r="B5257" s="994" t="s">
        <v>3658</v>
      </c>
      <c r="C5257" s="1008"/>
      <c r="D5257" s="1006"/>
      <c r="E5257" s="1004"/>
      <c r="F5257" s="1004"/>
    </row>
    <row r="5258" spans="1:6" ht="409.5" customHeight="1">
      <c r="A5258" s="1000"/>
      <c r="B5258" s="994" t="s">
        <v>4257</v>
      </c>
      <c r="C5258" s="1008"/>
      <c r="D5258" s="1006"/>
      <c r="E5258" s="1004"/>
      <c r="F5258" s="1004"/>
    </row>
    <row r="5259" spans="1:6" ht="255.75" customHeight="1">
      <c r="A5259" s="1000"/>
      <c r="B5259" s="1024" t="s">
        <v>3659</v>
      </c>
      <c r="C5259" s="1008"/>
      <c r="D5259" s="1006"/>
      <c r="E5259" s="1004"/>
      <c r="F5259" s="1004"/>
    </row>
    <row r="5260" spans="1:6" ht="256.5" customHeight="1">
      <c r="A5260" s="1000"/>
      <c r="B5260" s="994" t="s">
        <v>2390</v>
      </c>
      <c r="C5260" s="1008"/>
      <c r="D5260" s="1006"/>
      <c r="E5260" s="1004"/>
      <c r="F5260" s="1004"/>
    </row>
    <row r="5261" spans="1:6">
      <c r="A5261" s="1000"/>
      <c r="B5261" s="361"/>
      <c r="C5261" s="1008"/>
      <c r="D5261" s="1006"/>
      <c r="E5261" s="1004"/>
      <c r="F5261" s="1004"/>
    </row>
    <row r="5262" spans="1:6" ht="281.25" customHeight="1">
      <c r="A5262" s="1000"/>
      <c r="B5262" s="994" t="s">
        <v>2390</v>
      </c>
      <c r="C5262" s="1008"/>
      <c r="D5262" s="1006"/>
      <c r="E5262" s="1004"/>
      <c r="F5262" s="1004"/>
    </row>
    <row r="5263" spans="1:6">
      <c r="A5263" s="1000"/>
      <c r="B5263" s="361"/>
      <c r="C5263" s="1008"/>
      <c r="D5263" s="1006"/>
      <c r="E5263" s="1004"/>
      <c r="F5263" s="1004"/>
    </row>
    <row r="5264" spans="1:6" ht="182.25" customHeight="1">
      <c r="A5264" s="1000"/>
      <c r="B5264" s="1005" t="s">
        <v>2391</v>
      </c>
      <c r="C5264" s="1008"/>
      <c r="D5264" s="1006"/>
      <c r="E5264" s="1004"/>
      <c r="F5264" s="1004"/>
    </row>
    <row r="5265" spans="1:6">
      <c r="A5265" s="1000"/>
      <c r="B5265" s="361"/>
      <c r="C5265" s="1008"/>
      <c r="D5265" s="1006"/>
      <c r="E5265" s="1004"/>
      <c r="F5265" s="1004"/>
    </row>
    <row r="5266" spans="1:6" ht="290.25" customHeight="1">
      <c r="A5266" s="1000"/>
      <c r="B5266" s="994" t="s">
        <v>2392</v>
      </c>
      <c r="C5266" s="1008"/>
      <c r="D5266" s="1006"/>
      <c r="E5266" s="1004"/>
      <c r="F5266" s="1004"/>
    </row>
    <row r="5267" spans="1:6" ht="230.25" customHeight="1">
      <c r="A5267" s="1000"/>
      <c r="B5267" s="994" t="s">
        <v>4219</v>
      </c>
      <c r="C5267" s="1008"/>
      <c r="D5267" s="1006"/>
      <c r="E5267" s="1004"/>
      <c r="F5267" s="1004"/>
    </row>
    <row r="5268" spans="1:6">
      <c r="A5268" s="1000"/>
      <c r="B5268" s="361"/>
      <c r="C5268" s="1008"/>
      <c r="D5268" s="1006"/>
      <c r="E5268" s="1004"/>
      <c r="F5268" s="1004"/>
    </row>
    <row r="5269" spans="1:6" ht="165.75">
      <c r="A5269" s="1000"/>
      <c r="B5269" s="1025" t="s">
        <v>3155</v>
      </c>
      <c r="C5269" s="1008"/>
      <c r="D5269" s="1006"/>
      <c r="E5269" s="1004"/>
      <c r="F5269" s="1004"/>
    </row>
    <row r="5270" spans="1:6">
      <c r="A5270" s="1000"/>
      <c r="B5270" s="1026"/>
      <c r="C5270" s="372" t="s">
        <v>245</v>
      </c>
      <c r="D5270" s="375">
        <v>2</v>
      </c>
      <c r="E5270" s="376"/>
      <c r="F5270" s="1161">
        <f>D5270*E5270</f>
        <v>0</v>
      </c>
    </row>
    <row r="5271" spans="1:6">
      <c r="A5271" s="1000"/>
      <c r="B5271" s="1026"/>
      <c r="C5271" s="375"/>
      <c r="D5271" s="375"/>
      <c r="E5271" s="376"/>
      <c r="F5271" s="1161">
        <f t="shared" ref="F5271:F5319" si="80">D5271*E5271</f>
        <v>0</v>
      </c>
    </row>
    <row r="5272" spans="1:6" ht="375.75" customHeight="1">
      <c r="A5272" s="1027" t="s">
        <v>54</v>
      </c>
      <c r="B5272" s="1028" t="s">
        <v>3660</v>
      </c>
      <c r="C5272" s="375"/>
      <c r="D5272" s="375"/>
      <c r="E5272" s="376"/>
      <c r="F5272" s="1161">
        <f t="shared" si="80"/>
        <v>0</v>
      </c>
    </row>
    <row r="5273" spans="1:6" ht="63.75">
      <c r="A5273" s="1000"/>
      <c r="B5273" s="1029" t="s">
        <v>2393</v>
      </c>
      <c r="C5273" s="375"/>
      <c r="D5273" s="375"/>
      <c r="E5273" s="376"/>
      <c r="F5273" s="1161">
        <f t="shared" si="80"/>
        <v>0</v>
      </c>
    </row>
    <row r="5274" spans="1:6" ht="207" customHeight="1">
      <c r="A5274" s="1000"/>
      <c r="B5274" s="1028" t="s">
        <v>2394</v>
      </c>
      <c r="C5274" s="375"/>
      <c r="D5274" s="375"/>
      <c r="E5274" s="376"/>
      <c r="F5274" s="1161">
        <f t="shared" si="80"/>
        <v>0</v>
      </c>
    </row>
    <row r="5275" spans="1:6" ht="279" customHeight="1">
      <c r="A5275" s="1000"/>
      <c r="B5275" s="1030" t="s">
        <v>2395</v>
      </c>
      <c r="C5275" s="375"/>
      <c r="D5275" s="375"/>
      <c r="E5275" s="376"/>
      <c r="F5275" s="1161">
        <f t="shared" si="80"/>
        <v>0</v>
      </c>
    </row>
    <row r="5276" spans="1:6" ht="210.75" customHeight="1">
      <c r="A5276" s="1000"/>
      <c r="B5276" s="1030" t="s">
        <v>3661</v>
      </c>
      <c r="C5276" s="375"/>
      <c r="D5276" s="375"/>
      <c r="E5276" s="376"/>
      <c r="F5276" s="1161">
        <f t="shared" si="80"/>
        <v>0</v>
      </c>
    </row>
    <row r="5277" spans="1:6" ht="306">
      <c r="A5277" s="1000"/>
      <c r="B5277" s="1028" t="s">
        <v>2396</v>
      </c>
      <c r="C5277" s="375"/>
      <c r="D5277" s="375"/>
      <c r="E5277" s="376"/>
      <c r="F5277" s="1161">
        <f t="shared" si="80"/>
        <v>0</v>
      </c>
    </row>
    <row r="5278" spans="1:6" ht="107.25" customHeight="1">
      <c r="A5278" s="1000"/>
      <c r="B5278" s="1030" t="s">
        <v>2397</v>
      </c>
      <c r="C5278" s="375"/>
      <c r="D5278" s="375"/>
      <c r="E5278" s="376"/>
      <c r="F5278" s="1161">
        <f t="shared" si="80"/>
        <v>0</v>
      </c>
    </row>
    <row r="5279" spans="1:6">
      <c r="A5279" s="1000"/>
      <c r="B5279" s="1007"/>
      <c r="C5279" s="372" t="s">
        <v>245</v>
      </c>
      <c r="D5279" s="375">
        <v>1</v>
      </c>
      <c r="E5279" s="373"/>
      <c r="F5279" s="1161">
        <f t="shared" si="80"/>
        <v>0</v>
      </c>
    </row>
    <row r="5280" spans="1:6">
      <c r="A5280" s="1000"/>
      <c r="B5280" s="1026"/>
      <c r="C5280" s="375"/>
      <c r="D5280" s="375"/>
      <c r="E5280" s="376"/>
      <c r="F5280" s="1161">
        <f t="shared" si="80"/>
        <v>0</v>
      </c>
    </row>
    <row r="5281" spans="1:6" ht="51">
      <c r="A5281" s="1000" t="s">
        <v>200</v>
      </c>
      <c r="B5281" s="1031" t="s">
        <v>4315</v>
      </c>
      <c r="C5281" s="1189"/>
      <c r="D5281" s="1006"/>
      <c r="E5281" s="1004"/>
      <c r="F5281" s="1161">
        <f t="shared" si="80"/>
        <v>0</v>
      </c>
    </row>
    <row r="5282" spans="1:6">
      <c r="A5282" s="356"/>
      <c r="B5282" s="1004" t="s">
        <v>2399</v>
      </c>
      <c r="C5282" s="1189" t="s">
        <v>136</v>
      </c>
      <c r="D5282" s="369">
        <v>4</v>
      </c>
      <c r="E5282" s="1003"/>
      <c r="F5282" s="1161">
        <f t="shared" si="80"/>
        <v>0</v>
      </c>
    </row>
    <row r="5283" spans="1:6">
      <c r="A5283" s="1000"/>
      <c r="B5283" s="1026"/>
      <c r="C5283" s="1008"/>
      <c r="D5283" s="1006"/>
      <c r="E5283" s="1004"/>
      <c r="F5283" s="1161">
        <f t="shared" si="80"/>
        <v>0</v>
      </c>
    </row>
    <row r="5284" spans="1:6" ht="51">
      <c r="A5284" s="1000" t="s">
        <v>203</v>
      </c>
      <c r="B5284" s="1031" t="s">
        <v>2400</v>
      </c>
      <c r="C5284" s="1008"/>
      <c r="D5284" s="1006"/>
      <c r="E5284" s="1004"/>
      <c r="F5284" s="1161">
        <f t="shared" si="80"/>
        <v>0</v>
      </c>
    </row>
    <row r="5285" spans="1:6">
      <c r="A5285" s="1000"/>
      <c r="B5285" s="1004" t="s">
        <v>2401</v>
      </c>
      <c r="C5285" s="1189" t="s">
        <v>136</v>
      </c>
      <c r="D5285" s="369">
        <v>2</v>
      </c>
      <c r="E5285" s="1003"/>
      <c r="F5285" s="1161">
        <f t="shared" si="80"/>
        <v>0</v>
      </c>
    </row>
    <row r="5286" spans="1:6">
      <c r="A5286" s="1000"/>
      <c r="B5286" s="1004"/>
      <c r="C5286" s="1189"/>
      <c r="D5286" s="369"/>
      <c r="E5286" s="1004"/>
      <c r="F5286" s="1161">
        <f t="shared" si="80"/>
        <v>0</v>
      </c>
    </row>
    <row r="5287" spans="1:6" ht="38.25">
      <c r="A5287" s="1000" t="s">
        <v>205</v>
      </c>
      <c r="B5287" s="1031" t="s">
        <v>2402</v>
      </c>
      <c r="C5287" s="1008"/>
      <c r="D5287" s="1006"/>
      <c r="E5287" s="1004"/>
      <c r="F5287" s="1161">
        <f t="shared" si="80"/>
        <v>0</v>
      </c>
    </row>
    <row r="5288" spans="1:6">
      <c r="A5288" s="1000"/>
      <c r="B5288" s="1004" t="s">
        <v>2401</v>
      </c>
      <c r="C5288" s="1189" t="s">
        <v>136</v>
      </c>
      <c r="D5288" s="369">
        <v>2</v>
      </c>
      <c r="E5288" s="1003"/>
      <c r="F5288" s="1161">
        <f t="shared" si="80"/>
        <v>0</v>
      </c>
    </row>
    <row r="5289" spans="1:6">
      <c r="A5289" s="1000"/>
      <c r="B5289" s="1026"/>
      <c r="C5289" s="1008"/>
      <c r="D5289" s="1006"/>
      <c r="E5289" s="1004"/>
      <c r="F5289" s="1161">
        <f t="shared" si="80"/>
        <v>0</v>
      </c>
    </row>
    <row r="5290" spans="1:6" ht="16.5" customHeight="1">
      <c r="A5290" s="1000">
        <v>5</v>
      </c>
      <c r="B5290" s="1005" t="s">
        <v>2403</v>
      </c>
      <c r="C5290" s="1008"/>
      <c r="D5290" s="1006"/>
      <c r="E5290" s="1004"/>
      <c r="F5290" s="1161">
        <f t="shared" si="80"/>
        <v>0</v>
      </c>
    </row>
    <row r="5291" spans="1:6">
      <c r="A5291" s="1000"/>
      <c r="B5291" s="1004" t="s">
        <v>2404</v>
      </c>
      <c r="C5291" s="1189" t="s">
        <v>283</v>
      </c>
      <c r="D5291" s="369">
        <v>100</v>
      </c>
      <c r="E5291" s="1003"/>
      <c r="F5291" s="1161">
        <f t="shared" si="80"/>
        <v>0</v>
      </c>
    </row>
    <row r="5292" spans="1:6">
      <c r="A5292" s="1000"/>
      <c r="B5292" s="1004" t="s">
        <v>2405</v>
      </c>
      <c r="C5292" s="1189" t="s">
        <v>283</v>
      </c>
      <c r="D5292" s="369">
        <v>36</v>
      </c>
      <c r="E5292" s="1003"/>
      <c r="F5292" s="1161">
        <f t="shared" si="80"/>
        <v>0</v>
      </c>
    </row>
    <row r="5293" spans="1:6">
      <c r="A5293" s="1000"/>
      <c r="B5293" s="1004"/>
      <c r="C5293" s="1189"/>
      <c r="D5293" s="369"/>
      <c r="E5293" s="1003"/>
      <c r="F5293" s="1161">
        <f t="shared" si="80"/>
        <v>0</v>
      </c>
    </row>
    <row r="5294" spans="1:6" s="571" customFormat="1" ht="78" customHeight="1">
      <c r="A5294" s="821" t="s">
        <v>144</v>
      </c>
      <c r="B5294" s="828" t="s">
        <v>4314</v>
      </c>
      <c r="C5294" s="789"/>
      <c r="D5294" s="573"/>
      <c r="E5294" s="611"/>
      <c r="F5294" s="1161">
        <f t="shared" si="80"/>
        <v>0</v>
      </c>
    </row>
    <row r="5295" spans="1:6">
      <c r="A5295" s="1000"/>
      <c r="B5295" s="817" t="s">
        <v>4026</v>
      </c>
      <c r="C5295" s="1189" t="s">
        <v>283</v>
      </c>
      <c r="D5295" s="1006">
        <v>100</v>
      </c>
      <c r="E5295" s="1003"/>
      <c r="F5295" s="1161">
        <f t="shared" si="80"/>
        <v>0</v>
      </c>
    </row>
    <row r="5296" spans="1:6">
      <c r="A5296" s="1000"/>
      <c r="B5296" s="817" t="s">
        <v>4027</v>
      </c>
      <c r="C5296" s="1189" t="s">
        <v>283</v>
      </c>
      <c r="D5296" s="1006">
        <v>36</v>
      </c>
      <c r="E5296" s="1003"/>
      <c r="F5296" s="1161">
        <f t="shared" si="80"/>
        <v>0</v>
      </c>
    </row>
    <row r="5297" spans="1:6">
      <c r="A5297" s="1000"/>
      <c r="B5297" s="386"/>
      <c r="C5297" s="1189"/>
      <c r="D5297" s="1006"/>
      <c r="E5297" s="1004"/>
      <c r="F5297" s="1161">
        <f t="shared" si="80"/>
        <v>0</v>
      </c>
    </row>
    <row r="5298" spans="1:6" ht="51.75" customHeight="1">
      <c r="A5298" s="1000" t="s">
        <v>147</v>
      </c>
      <c r="B5298" s="994" t="s">
        <v>3662</v>
      </c>
      <c r="C5298" s="1189"/>
      <c r="D5298" s="1006"/>
      <c r="E5298" s="1004"/>
      <c r="F5298" s="1161">
        <f t="shared" si="80"/>
        <v>0</v>
      </c>
    </row>
    <row r="5299" spans="1:6">
      <c r="A5299" s="1000"/>
      <c r="B5299" s="1011" t="s">
        <v>3655</v>
      </c>
      <c r="C5299" s="1189"/>
      <c r="D5299" s="1006"/>
      <c r="E5299" s="1004"/>
      <c r="F5299" s="1161">
        <f t="shared" si="80"/>
        <v>0</v>
      </c>
    </row>
    <row r="5300" spans="1:6">
      <c r="A5300" s="1000"/>
      <c r="B5300" s="1011" t="s">
        <v>3656</v>
      </c>
      <c r="C5300" s="1189"/>
      <c r="D5300" s="1006"/>
      <c r="E5300" s="1004"/>
      <c r="F5300" s="1161">
        <f t="shared" si="80"/>
        <v>0</v>
      </c>
    </row>
    <row r="5301" spans="1:6">
      <c r="A5301" s="1000"/>
      <c r="B5301" s="1011" t="s">
        <v>4220</v>
      </c>
      <c r="C5301" s="1189"/>
      <c r="D5301" s="1006"/>
      <c r="E5301" s="1004"/>
      <c r="F5301" s="1161">
        <f t="shared" si="80"/>
        <v>0</v>
      </c>
    </row>
    <row r="5302" spans="1:6">
      <c r="A5302" s="1000"/>
      <c r="B5302" s="994"/>
      <c r="C5302" s="1189" t="s">
        <v>245</v>
      </c>
      <c r="D5302" s="1006">
        <v>2</v>
      </c>
      <c r="E5302" s="1003"/>
      <c r="F5302" s="1161">
        <f t="shared" si="80"/>
        <v>0</v>
      </c>
    </row>
    <row r="5303" spans="1:6">
      <c r="A5303" s="1004"/>
      <c r="B5303" s="1004"/>
      <c r="C5303" s="1008"/>
      <c r="D5303" s="1006"/>
      <c r="E5303" s="1004"/>
      <c r="F5303" s="1161">
        <f t="shared" si="80"/>
        <v>0</v>
      </c>
    </row>
    <row r="5304" spans="1:6" ht="144.75" customHeight="1">
      <c r="A5304" s="1000" t="s">
        <v>132</v>
      </c>
      <c r="B5304" s="1031" t="s">
        <v>2406</v>
      </c>
      <c r="C5304" s="1189" t="s">
        <v>418</v>
      </c>
      <c r="D5304" s="1006">
        <v>400</v>
      </c>
      <c r="E5304" s="1003"/>
      <c r="F5304" s="1162">
        <f t="shared" si="80"/>
        <v>0</v>
      </c>
    </row>
    <row r="5305" spans="1:6">
      <c r="A5305" s="1004"/>
      <c r="B5305" s="1004"/>
      <c r="C5305" s="1008"/>
      <c r="D5305" s="1006"/>
      <c r="E5305" s="1004"/>
      <c r="F5305" s="1161">
        <f t="shared" si="80"/>
        <v>0</v>
      </c>
    </row>
    <row r="5306" spans="1:6" ht="38.25">
      <c r="A5306" s="1000" t="s">
        <v>46</v>
      </c>
      <c r="B5306" s="1032" t="s">
        <v>4422</v>
      </c>
      <c r="C5306" s="1189" t="s">
        <v>208</v>
      </c>
      <c r="D5306" s="1006">
        <v>70</v>
      </c>
      <c r="E5306" s="1003"/>
      <c r="F5306" s="1162">
        <f t="shared" si="80"/>
        <v>0</v>
      </c>
    </row>
    <row r="5307" spans="1:6">
      <c r="A5307" s="1004"/>
      <c r="B5307" s="1004"/>
      <c r="C5307" s="1008"/>
      <c r="D5307" s="1006"/>
      <c r="E5307" s="1004"/>
      <c r="F5307" s="1162">
        <f t="shared" si="80"/>
        <v>0</v>
      </c>
    </row>
    <row r="5308" spans="1:6" ht="30.75" customHeight="1">
      <c r="A5308" s="1000" t="s">
        <v>47</v>
      </c>
      <c r="B5308" s="1005" t="s">
        <v>2407</v>
      </c>
      <c r="C5308" s="1189" t="s">
        <v>208</v>
      </c>
      <c r="D5308" s="1006">
        <v>50</v>
      </c>
      <c r="E5308" s="1003"/>
      <c r="F5308" s="1162">
        <f t="shared" si="80"/>
        <v>0</v>
      </c>
    </row>
    <row r="5309" spans="1:6">
      <c r="A5309" s="1000"/>
      <c r="B5309" s="1005"/>
      <c r="C5309" s="1189"/>
      <c r="D5309" s="368"/>
      <c r="E5309" s="1004"/>
      <c r="F5309" s="1162">
        <f t="shared" si="80"/>
        <v>0</v>
      </c>
    </row>
    <row r="5310" spans="1:6" ht="39" customHeight="1">
      <c r="A5310" s="1000" t="s">
        <v>17</v>
      </c>
      <c r="B5310" s="1005" t="s">
        <v>2408</v>
      </c>
      <c r="C5310" s="1189" t="s">
        <v>208</v>
      </c>
      <c r="D5310" s="1006">
        <v>3</v>
      </c>
      <c r="E5310" s="1003"/>
      <c r="F5310" s="1162">
        <f t="shared" si="80"/>
        <v>0</v>
      </c>
    </row>
    <row r="5311" spans="1:6">
      <c r="A5311" s="1000"/>
      <c r="B5311" s="1005"/>
      <c r="C5311" s="1189"/>
      <c r="D5311" s="368"/>
      <c r="E5311" s="1004"/>
      <c r="F5311" s="1161">
        <f t="shared" si="80"/>
        <v>0</v>
      </c>
    </row>
    <row r="5312" spans="1:6" ht="54" customHeight="1">
      <c r="A5312" s="1000" t="s">
        <v>51</v>
      </c>
      <c r="B5312" s="1031" t="s">
        <v>4423</v>
      </c>
      <c r="C5312" s="1189"/>
      <c r="D5312" s="369"/>
      <c r="E5312" s="1004"/>
      <c r="F5312" s="1161">
        <f t="shared" si="80"/>
        <v>0</v>
      </c>
    </row>
    <row r="5313" spans="1:6">
      <c r="A5313" s="1000"/>
      <c r="B5313" s="1031"/>
      <c r="C5313" s="1189" t="s">
        <v>136</v>
      </c>
      <c r="D5313" s="369">
        <v>10</v>
      </c>
      <c r="E5313" s="1003"/>
      <c r="F5313" s="1161">
        <f t="shared" si="80"/>
        <v>0</v>
      </c>
    </row>
    <row r="5314" spans="1:6">
      <c r="A5314" s="1000"/>
      <c r="B5314" s="1026"/>
      <c r="C5314" s="1008"/>
      <c r="D5314" s="369"/>
      <c r="E5314" s="1004"/>
      <c r="F5314" s="1161">
        <f t="shared" si="80"/>
        <v>0</v>
      </c>
    </row>
    <row r="5315" spans="1:6">
      <c r="A5315" s="1000" t="s">
        <v>52</v>
      </c>
      <c r="B5315" s="1007" t="s">
        <v>3663</v>
      </c>
      <c r="C5315" s="1002"/>
      <c r="D5315" s="369"/>
      <c r="E5315" s="1004"/>
      <c r="F5315" s="1161">
        <f t="shared" si="80"/>
        <v>0</v>
      </c>
    </row>
    <row r="5316" spans="1:6">
      <c r="A5316" s="1000"/>
      <c r="B5316" s="1005" t="s">
        <v>2409</v>
      </c>
      <c r="C5316" s="1002" t="s">
        <v>245</v>
      </c>
      <c r="D5316" s="369">
        <v>1</v>
      </c>
      <c r="E5316" s="1003"/>
      <c r="F5316" s="1161">
        <f t="shared" si="80"/>
        <v>0</v>
      </c>
    </row>
    <row r="5317" spans="1:6">
      <c r="A5317" s="1000"/>
      <c r="B5317" s="1004"/>
      <c r="C5317" s="1008"/>
      <c r="D5317" s="369"/>
      <c r="E5317" s="1004"/>
      <c r="F5317" s="1161">
        <f t="shared" si="80"/>
        <v>0</v>
      </c>
    </row>
    <row r="5318" spans="1:6" ht="25.5">
      <c r="A5318" s="991" t="s">
        <v>53</v>
      </c>
      <c r="B5318" s="1011" t="s">
        <v>3664</v>
      </c>
      <c r="C5318" s="1016"/>
      <c r="D5318" s="993"/>
      <c r="E5318" s="1017"/>
      <c r="F5318" s="1161">
        <f t="shared" si="80"/>
        <v>0</v>
      </c>
    </row>
    <row r="5319" spans="1:6" ht="13.5" thickBot="1">
      <c r="A5319" s="1018"/>
      <c r="B5319" s="1019"/>
      <c r="C5319" s="1190" t="s">
        <v>245</v>
      </c>
      <c r="D5319" s="993">
        <v>1</v>
      </c>
      <c r="E5319" s="1017"/>
      <c r="F5319" s="1161">
        <f t="shared" si="80"/>
        <v>0</v>
      </c>
    </row>
    <row r="5320" spans="1:6" ht="14.25" thickTop="1" thickBot="1">
      <c r="A5320" s="1020"/>
      <c r="B5320" s="382" t="s">
        <v>282</v>
      </c>
      <c r="C5320" s="1192"/>
      <c r="D5320" s="1022"/>
      <c r="E5320" s="1023"/>
      <c r="F5320" s="1023">
        <f>SUM(F5270:F5319)</f>
        <v>0</v>
      </c>
    </row>
    <row r="5321" spans="1:6" ht="13.5" thickTop="1">
      <c r="A5321" s="991"/>
      <c r="B5321" s="348"/>
      <c r="C5321" s="1008"/>
      <c r="D5321" s="1006"/>
      <c r="E5321" s="1004"/>
      <c r="F5321" s="1004"/>
    </row>
    <row r="5322" spans="1:6">
      <c r="A5322" s="347" t="s">
        <v>262</v>
      </c>
      <c r="B5322" s="348" t="s">
        <v>2410</v>
      </c>
      <c r="C5322" s="1008"/>
      <c r="D5322" s="1006"/>
      <c r="E5322" s="1004"/>
      <c r="F5322" s="1004"/>
    </row>
    <row r="5323" spans="1:6">
      <c r="A5323" s="1000"/>
      <c r="B5323" s="1004"/>
      <c r="C5323" s="1008"/>
      <c r="D5323" s="1006"/>
      <c r="E5323" s="1004"/>
      <c r="F5323" s="1004"/>
    </row>
    <row r="5324" spans="1:6" ht="147" customHeight="1">
      <c r="A5324" s="1000" t="s">
        <v>198</v>
      </c>
      <c r="B5324" s="1001" t="s">
        <v>2411</v>
      </c>
      <c r="C5324" s="1190"/>
      <c r="D5324" s="993"/>
      <c r="E5324" s="1017"/>
      <c r="F5324" s="1017"/>
    </row>
    <row r="5325" spans="1:6">
      <c r="A5325" s="1000"/>
      <c r="B5325" s="1001"/>
      <c r="C5325" s="1190" t="s">
        <v>136</v>
      </c>
      <c r="D5325" s="993">
        <v>141</v>
      </c>
      <c r="E5325" s="1017"/>
      <c r="F5325" s="1017">
        <f>D5325*E5325</f>
        <v>0</v>
      </c>
    </row>
    <row r="5326" spans="1:6">
      <c r="A5326" s="1000"/>
      <c r="B5326" s="1001"/>
      <c r="C5326" s="1190"/>
      <c r="D5326" s="993"/>
      <c r="E5326" s="1017"/>
      <c r="F5326" s="1017">
        <f t="shared" ref="F5326:F5389" si="81">D5326*E5326</f>
        <v>0</v>
      </c>
    </row>
    <row r="5327" spans="1:6" ht="31.5" customHeight="1">
      <c r="A5327" s="1000" t="s">
        <v>200</v>
      </c>
      <c r="B5327" s="1005" t="s">
        <v>2412</v>
      </c>
      <c r="C5327" s="1189"/>
      <c r="D5327" s="1006"/>
      <c r="E5327" s="1004"/>
      <c r="F5327" s="1017">
        <f t="shared" si="81"/>
        <v>0</v>
      </c>
    </row>
    <row r="5328" spans="1:6" ht="25.5">
      <c r="A5328" s="1000" t="s">
        <v>2364</v>
      </c>
      <c r="B5328" s="1031" t="s">
        <v>4258</v>
      </c>
      <c r="C5328" s="1189"/>
      <c r="D5328" s="1006"/>
      <c r="E5328" s="1004"/>
      <c r="F5328" s="1017">
        <f t="shared" si="81"/>
        <v>0</v>
      </c>
    </row>
    <row r="5329" spans="1:6">
      <c r="A5329" s="1000"/>
      <c r="B5329" s="1004" t="s">
        <v>3665</v>
      </c>
      <c r="C5329" s="1189"/>
      <c r="D5329" s="1006"/>
      <c r="E5329" s="1004"/>
      <c r="F5329" s="1017">
        <f t="shared" si="81"/>
        <v>0</v>
      </c>
    </row>
    <row r="5330" spans="1:6">
      <c r="A5330" s="1000" t="s">
        <v>2364</v>
      </c>
      <c r="B5330" s="1005" t="s">
        <v>2413</v>
      </c>
      <c r="C5330" s="1189"/>
      <c r="D5330" s="1006"/>
      <c r="E5330" s="1004"/>
      <c r="F5330" s="1017">
        <f t="shared" si="81"/>
        <v>0</v>
      </c>
    </row>
    <row r="5331" spans="1:6">
      <c r="A5331" s="1000"/>
      <c r="B5331" s="1005" t="s">
        <v>3666</v>
      </c>
      <c r="C5331" s="1189"/>
      <c r="D5331" s="1006"/>
      <c r="E5331" s="1004"/>
      <c r="F5331" s="1017">
        <f t="shared" si="81"/>
        <v>0</v>
      </c>
    </row>
    <row r="5332" spans="1:6">
      <c r="A5332" s="1000" t="s">
        <v>2364</v>
      </c>
      <c r="B5332" s="1005" t="s">
        <v>2368</v>
      </c>
      <c r="C5332" s="1189"/>
      <c r="D5332" s="1006"/>
      <c r="E5332" s="1004"/>
      <c r="F5332" s="1017">
        <f t="shared" si="81"/>
        <v>0</v>
      </c>
    </row>
    <row r="5333" spans="1:6">
      <c r="A5333" s="1000"/>
      <c r="B5333" s="1005" t="s">
        <v>3667</v>
      </c>
      <c r="C5333" s="1189"/>
      <c r="D5333" s="1006"/>
      <c r="E5333" s="1004"/>
      <c r="F5333" s="1017">
        <f t="shared" si="81"/>
        <v>0</v>
      </c>
    </row>
    <row r="5334" spans="1:6" ht="38.25">
      <c r="A5334" s="1000" t="s">
        <v>2364</v>
      </c>
      <c r="B5334" s="1031" t="s">
        <v>3668</v>
      </c>
      <c r="C5334" s="1189"/>
      <c r="D5334" s="1006"/>
      <c r="E5334" s="1004"/>
      <c r="F5334" s="1017">
        <f t="shared" si="81"/>
        <v>0</v>
      </c>
    </row>
    <row r="5335" spans="1:6">
      <c r="A5335" s="1000"/>
      <c r="B5335" s="1004"/>
      <c r="C5335" s="1189" t="s">
        <v>245</v>
      </c>
      <c r="D5335" s="1006">
        <v>141</v>
      </c>
      <c r="E5335" s="1003"/>
      <c r="F5335" s="1017">
        <f t="shared" si="81"/>
        <v>0</v>
      </c>
    </row>
    <row r="5336" spans="1:6" ht="51" customHeight="1">
      <c r="A5336" s="1000" t="s">
        <v>203</v>
      </c>
      <c r="B5336" s="1001" t="s">
        <v>2414</v>
      </c>
      <c r="C5336" s="1190"/>
      <c r="D5336" s="993"/>
      <c r="E5336" s="1017"/>
      <c r="F5336" s="1017">
        <f t="shared" si="81"/>
        <v>0</v>
      </c>
    </row>
    <row r="5337" spans="1:6">
      <c r="A5337" s="1000"/>
      <c r="B5337" s="1004"/>
      <c r="C5337" s="1190" t="s">
        <v>136</v>
      </c>
      <c r="D5337" s="993">
        <v>52</v>
      </c>
      <c r="E5337" s="1017"/>
      <c r="F5337" s="1017">
        <f t="shared" si="81"/>
        <v>0</v>
      </c>
    </row>
    <row r="5338" spans="1:6">
      <c r="A5338" s="1000"/>
      <c r="B5338" s="1001"/>
      <c r="C5338" s="1190"/>
      <c r="D5338" s="993"/>
      <c r="E5338" s="1017"/>
      <c r="F5338" s="1017">
        <f t="shared" si="81"/>
        <v>0</v>
      </c>
    </row>
    <row r="5339" spans="1:6" ht="44.25" customHeight="1">
      <c r="A5339" s="1000" t="s">
        <v>205</v>
      </c>
      <c r="B5339" s="1001" t="s">
        <v>2415</v>
      </c>
      <c r="C5339" s="1190"/>
      <c r="D5339" s="993"/>
      <c r="E5339" s="1017"/>
      <c r="F5339" s="1017">
        <f t="shared" si="81"/>
        <v>0</v>
      </c>
    </row>
    <row r="5340" spans="1:6">
      <c r="A5340" s="1000"/>
      <c r="B5340" s="1004"/>
      <c r="C5340" s="1190" t="s">
        <v>136</v>
      </c>
      <c r="D5340" s="993">
        <v>32</v>
      </c>
      <c r="E5340" s="1017"/>
      <c r="F5340" s="1017">
        <f t="shared" si="81"/>
        <v>0</v>
      </c>
    </row>
    <row r="5341" spans="1:6">
      <c r="A5341" s="1000"/>
      <c r="B5341" s="1001"/>
      <c r="C5341" s="1190"/>
      <c r="D5341" s="993"/>
      <c r="E5341" s="1017"/>
      <c r="F5341" s="1017">
        <f t="shared" si="81"/>
        <v>0</v>
      </c>
    </row>
    <row r="5342" spans="1:6" ht="28.5" customHeight="1">
      <c r="A5342" s="1000" t="s">
        <v>137</v>
      </c>
      <c r="B5342" s="1031" t="s">
        <v>2416</v>
      </c>
      <c r="C5342" s="1189"/>
      <c r="D5342" s="1006"/>
      <c r="E5342" s="1004"/>
      <c r="F5342" s="1017">
        <f t="shared" si="81"/>
        <v>0</v>
      </c>
    </row>
    <row r="5343" spans="1:6">
      <c r="A5343" s="1000"/>
      <c r="B5343" s="1004" t="s">
        <v>2417</v>
      </c>
      <c r="C5343" s="1189" t="s">
        <v>136</v>
      </c>
      <c r="D5343" s="1006">
        <v>2</v>
      </c>
      <c r="E5343" s="1003"/>
      <c r="F5343" s="1017">
        <f t="shared" si="81"/>
        <v>0</v>
      </c>
    </row>
    <row r="5344" spans="1:6" ht="17.25" customHeight="1">
      <c r="A5344" s="1000"/>
      <c r="B5344" s="1004" t="s">
        <v>2401</v>
      </c>
      <c r="C5344" s="1189" t="s">
        <v>136</v>
      </c>
      <c r="D5344" s="1006">
        <v>4</v>
      </c>
      <c r="E5344" s="1003"/>
      <c r="F5344" s="1017">
        <f t="shared" si="81"/>
        <v>0</v>
      </c>
    </row>
    <row r="5345" spans="1:6">
      <c r="A5345" s="1000"/>
      <c r="B5345" s="1004"/>
      <c r="C5345" s="1189"/>
      <c r="D5345" s="1006"/>
      <c r="E5345" s="1004"/>
      <c r="F5345" s="1017">
        <f t="shared" si="81"/>
        <v>0</v>
      </c>
    </row>
    <row r="5346" spans="1:6" ht="27" customHeight="1">
      <c r="A5346" s="1000" t="s">
        <v>144</v>
      </c>
      <c r="B5346" s="1031" t="s">
        <v>2418</v>
      </c>
      <c r="C5346" s="1189"/>
      <c r="D5346" s="1006"/>
      <c r="E5346" s="1004"/>
      <c r="F5346" s="1017">
        <f t="shared" si="81"/>
        <v>0</v>
      </c>
    </row>
    <row r="5347" spans="1:6" ht="17.25" customHeight="1">
      <c r="A5347" s="1000"/>
      <c r="B5347" s="1004" t="s">
        <v>2419</v>
      </c>
      <c r="C5347" s="1189" t="s">
        <v>136</v>
      </c>
      <c r="D5347" s="1006">
        <v>2</v>
      </c>
      <c r="E5347" s="1003"/>
      <c r="F5347" s="1017">
        <f t="shared" si="81"/>
        <v>0</v>
      </c>
    </row>
    <row r="5348" spans="1:6">
      <c r="A5348" s="1000"/>
      <c r="B5348" s="1004"/>
      <c r="C5348" s="1189"/>
      <c r="D5348" s="1006"/>
      <c r="E5348" s="1004"/>
      <c r="F5348" s="1017">
        <f t="shared" si="81"/>
        <v>0</v>
      </c>
    </row>
    <row r="5349" spans="1:6" ht="27.75" customHeight="1">
      <c r="A5349" s="1000" t="s">
        <v>147</v>
      </c>
      <c r="B5349" s="1001" t="s">
        <v>2420</v>
      </c>
      <c r="C5349" s="1190"/>
      <c r="D5349" s="993"/>
      <c r="E5349" s="1017"/>
      <c r="F5349" s="1017">
        <f t="shared" si="81"/>
        <v>0</v>
      </c>
    </row>
    <row r="5350" spans="1:6" ht="16.5" customHeight="1">
      <c r="A5350" s="1000"/>
      <c r="B5350" s="1004" t="s">
        <v>2421</v>
      </c>
      <c r="C5350" s="1189" t="s">
        <v>136</v>
      </c>
      <c r="D5350" s="1006">
        <v>3</v>
      </c>
      <c r="E5350" s="1003"/>
      <c r="F5350" s="1017">
        <f t="shared" si="81"/>
        <v>0</v>
      </c>
    </row>
    <row r="5351" spans="1:6">
      <c r="A5351" s="1000"/>
      <c r="B5351" s="1001"/>
      <c r="C5351" s="1190"/>
      <c r="D5351" s="993"/>
      <c r="E5351" s="1017"/>
      <c r="F5351" s="1017">
        <f t="shared" si="81"/>
        <v>0</v>
      </c>
    </row>
    <row r="5352" spans="1:6" ht="29.25" customHeight="1">
      <c r="A5352" s="1000" t="s">
        <v>132</v>
      </c>
      <c r="B5352" s="1001" t="s">
        <v>2371</v>
      </c>
      <c r="C5352" s="1189"/>
      <c r="D5352" s="1006"/>
      <c r="E5352" s="1003"/>
      <c r="F5352" s="1017">
        <f t="shared" si="81"/>
        <v>0</v>
      </c>
    </row>
    <row r="5353" spans="1:6">
      <c r="A5353" s="1000"/>
      <c r="B5353" s="1004" t="s">
        <v>2422</v>
      </c>
      <c r="C5353" s="1189" t="s">
        <v>283</v>
      </c>
      <c r="D5353" s="1006">
        <v>198</v>
      </c>
      <c r="E5353" s="1003"/>
      <c r="F5353" s="1017">
        <f t="shared" si="81"/>
        <v>0</v>
      </c>
    </row>
    <row r="5354" spans="1:6">
      <c r="A5354" s="1000"/>
      <c r="B5354" s="1004" t="s">
        <v>2372</v>
      </c>
      <c r="C5354" s="1189" t="s">
        <v>283</v>
      </c>
      <c r="D5354" s="1006">
        <v>258</v>
      </c>
      <c r="E5354" s="1003"/>
      <c r="F5354" s="1017">
        <f t="shared" si="81"/>
        <v>0</v>
      </c>
    </row>
    <row r="5355" spans="1:6">
      <c r="A5355" s="1000"/>
      <c r="B5355" s="1004"/>
      <c r="C5355" s="1189"/>
      <c r="D5355" s="1006"/>
      <c r="E5355" s="1003"/>
      <c r="F5355" s="1017">
        <f t="shared" si="81"/>
        <v>0</v>
      </c>
    </row>
    <row r="5356" spans="1:6" ht="30.75" customHeight="1">
      <c r="A5356" s="1000" t="s">
        <v>46</v>
      </c>
      <c r="B5356" s="1005" t="s">
        <v>2423</v>
      </c>
      <c r="C5356" s="1189"/>
      <c r="D5356" s="369"/>
      <c r="E5356" s="1004"/>
      <c r="F5356" s="1017">
        <f t="shared" si="81"/>
        <v>0</v>
      </c>
    </row>
    <row r="5357" spans="1:6">
      <c r="A5357" s="1000"/>
      <c r="B5357" s="1004" t="s">
        <v>2424</v>
      </c>
      <c r="C5357" s="1189" t="s">
        <v>283</v>
      </c>
      <c r="D5357" s="369">
        <v>100</v>
      </c>
      <c r="E5357" s="1003"/>
      <c r="F5357" s="1017">
        <f t="shared" si="81"/>
        <v>0</v>
      </c>
    </row>
    <row r="5358" spans="1:6">
      <c r="A5358" s="1000"/>
      <c r="B5358" s="1004" t="s">
        <v>2425</v>
      </c>
      <c r="C5358" s="1189" t="s">
        <v>283</v>
      </c>
      <c r="D5358" s="369">
        <v>20</v>
      </c>
      <c r="E5358" s="1003"/>
      <c r="F5358" s="1017">
        <f t="shared" si="81"/>
        <v>0</v>
      </c>
    </row>
    <row r="5359" spans="1:6">
      <c r="A5359" s="1000"/>
      <c r="B5359" s="1004" t="s">
        <v>2426</v>
      </c>
      <c r="C5359" s="1189" t="s">
        <v>283</v>
      </c>
      <c r="D5359" s="369">
        <v>70</v>
      </c>
      <c r="E5359" s="1003"/>
      <c r="F5359" s="1017">
        <f t="shared" si="81"/>
        <v>0</v>
      </c>
    </row>
    <row r="5360" spans="1:6">
      <c r="A5360" s="1000"/>
      <c r="B5360" s="1004" t="s">
        <v>2427</v>
      </c>
      <c r="C5360" s="1189" t="s">
        <v>283</v>
      </c>
      <c r="D5360" s="369">
        <v>230</v>
      </c>
      <c r="E5360" s="1003"/>
      <c r="F5360" s="1017">
        <f t="shared" si="81"/>
        <v>0</v>
      </c>
    </row>
    <row r="5361" spans="1:6">
      <c r="A5361" s="1000"/>
      <c r="B5361" s="1004" t="s">
        <v>2428</v>
      </c>
      <c r="C5361" s="1189" t="s">
        <v>283</v>
      </c>
      <c r="D5361" s="369">
        <v>180</v>
      </c>
      <c r="E5361" s="1003"/>
      <c r="F5361" s="1017">
        <f t="shared" si="81"/>
        <v>0</v>
      </c>
    </row>
    <row r="5362" spans="1:6">
      <c r="A5362" s="1000"/>
      <c r="B5362" s="1004" t="s">
        <v>2429</v>
      </c>
      <c r="C5362" s="1189" t="s">
        <v>283</v>
      </c>
      <c r="D5362" s="369">
        <v>700</v>
      </c>
      <c r="E5362" s="1003"/>
      <c r="F5362" s="1017">
        <f t="shared" si="81"/>
        <v>0</v>
      </c>
    </row>
    <row r="5363" spans="1:6">
      <c r="A5363" s="1000"/>
      <c r="B5363" s="1004"/>
      <c r="C5363" s="1189"/>
      <c r="D5363" s="369"/>
      <c r="E5363" s="1004"/>
      <c r="F5363" s="1017">
        <f t="shared" si="81"/>
        <v>0</v>
      </c>
    </row>
    <row r="5364" spans="1:6" ht="38.25">
      <c r="A5364" s="1010" t="s">
        <v>2380</v>
      </c>
      <c r="B5364" s="1011" t="s">
        <v>2381</v>
      </c>
      <c r="C5364" s="1012"/>
      <c r="D5364" s="1013"/>
      <c r="E5364" s="1013"/>
      <c r="F5364" s="1017">
        <f t="shared" si="81"/>
        <v>0</v>
      </c>
    </row>
    <row r="5365" spans="1:6">
      <c r="A5365" s="399"/>
      <c r="B5365" s="400"/>
      <c r="C5365" s="1012" t="s">
        <v>136</v>
      </c>
      <c r="D5365" s="1015">
        <v>520</v>
      </c>
      <c r="E5365" s="1013"/>
      <c r="F5365" s="1017">
        <f t="shared" si="81"/>
        <v>0</v>
      </c>
    </row>
    <row r="5366" spans="1:6">
      <c r="A5366" s="1000"/>
      <c r="B5366" s="1004"/>
      <c r="C5366" s="1008"/>
      <c r="D5366" s="1006"/>
      <c r="E5366" s="1004"/>
      <c r="F5366" s="1017">
        <f t="shared" si="81"/>
        <v>0</v>
      </c>
    </row>
    <row r="5367" spans="1:6">
      <c r="A5367" s="1000" t="s">
        <v>47</v>
      </c>
      <c r="B5367" s="1004" t="s">
        <v>2430</v>
      </c>
      <c r="C5367" s="1190"/>
      <c r="D5367" s="993"/>
      <c r="E5367" s="1017"/>
      <c r="F5367" s="1017">
        <f t="shared" si="81"/>
        <v>0</v>
      </c>
    </row>
    <row r="5368" spans="1:6">
      <c r="A5368" s="1000"/>
      <c r="B5368" s="1004" t="s">
        <v>2431</v>
      </c>
      <c r="C5368" s="1190" t="s">
        <v>283</v>
      </c>
      <c r="D5368" s="993">
        <v>185</v>
      </c>
      <c r="E5368" s="1017"/>
      <c r="F5368" s="1017">
        <f t="shared" si="81"/>
        <v>0</v>
      </c>
    </row>
    <row r="5369" spans="1:6">
      <c r="A5369" s="1000"/>
      <c r="B5369" s="1004" t="s">
        <v>2432</v>
      </c>
      <c r="C5369" s="1190" t="s">
        <v>283</v>
      </c>
      <c r="D5369" s="993">
        <v>30</v>
      </c>
      <c r="E5369" s="1017"/>
      <c r="F5369" s="1017">
        <f t="shared" si="81"/>
        <v>0</v>
      </c>
    </row>
    <row r="5370" spans="1:6">
      <c r="A5370" s="1000"/>
      <c r="B5370" s="1004" t="s">
        <v>2433</v>
      </c>
      <c r="C5370" s="1190" t="s">
        <v>283</v>
      </c>
      <c r="D5370" s="993">
        <v>40</v>
      </c>
      <c r="E5370" s="1017"/>
      <c r="F5370" s="1017">
        <f t="shared" si="81"/>
        <v>0</v>
      </c>
    </row>
    <row r="5371" spans="1:6">
      <c r="A5371" s="1000"/>
      <c r="B5371" s="1004" t="s">
        <v>2434</v>
      </c>
      <c r="C5371" s="1190" t="s">
        <v>283</v>
      </c>
      <c r="D5371" s="993">
        <v>35</v>
      </c>
      <c r="E5371" s="1017"/>
      <c r="F5371" s="1017">
        <f t="shared" si="81"/>
        <v>0</v>
      </c>
    </row>
    <row r="5372" spans="1:6">
      <c r="A5372" s="1000"/>
      <c r="B5372" s="1004" t="s">
        <v>2435</v>
      </c>
      <c r="C5372" s="1190" t="s">
        <v>283</v>
      </c>
      <c r="D5372" s="993">
        <v>40</v>
      </c>
      <c r="E5372" s="1017"/>
      <c r="F5372" s="1017">
        <f t="shared" si="81"/>
        <v>0</v>
      </c>
    </row>
    <row r="5373" spans="1:6">
      <c r="A5373" s="1000"/>
      <c r="B5373" s="1004" t="s">
        <v>2436</v>
      </c>
      <c r="C5373" s="1190" t="s">
        <v>283</v>
      </c>
      <c r="D5373" s="993">
        <v>80</v>
      </c>
      <c r="E5373" s="1017"/>
      <c r="F5373" s="1017">
        <f t="shared" si="81"/>
        <v>0</v>
      </c>
    </row>
    <row r="5374" spans="1:6">
      <c r="A5374" s="1000"/>
      <c r="B5374" s="1004" t="s">
        <v>2437</v>
      </c>
      <c r="C5374" s="1190" t="s">
        <v>283</v>
      </c>
      <c r="D5374" s="993">
        <v>580</v>
      </c>
      <c r="E5374" s="1017"/>
      <c r="F5374" s="1017">
        <f t="shared" si="81"/>
        <v>0</v>
      </c>
    </row>
    <row r="5375" spans="1:6">
      <c r="A5375" s="1000"/>
      <c r="B5375" s="355"/>
      <c r="C5375" s="1190"/>
      <c r="D5375" s="993"/>
      <c r="E5375" s="1017"/>
      <c r="F5375" s="1017">
        <f t="shared" si="81"/>
        <v>0</v>
      </c>
    </row>
    <row r="5376" spans="1:6" ht="56.25" customHeight="1">
      <c r="A5376" s="1000" t="s">
        <v>17</v>
      </c>
      <c r="B5376" s="994" t="s">
        <v>3669</v>
      </c>
      <c r="C5376" s="1189"/>
      <c r="D5376" s="1006"/>
      <c r="E5376" s="1004"/>
      <c r="F5376" s="1017">
        <f t="shared" si="81"/>
        <v>0</v>
      </c>
    </row>
    <row r="5377" spans="1:6">
      <c r="A5377" s="1000"/>
      <c r="B5377" s="1011" t="s">
        <v>3670</v>
      </c>
      <c r="C5377" s="1189"/>
      <c r="D5377" s="1006"/>
      <c r="E5377" s="1004"/>
      <c r="F5377" s="1017">
        <f t="shared" si="81"/>
        <v>0</v>
      </c>
    </row>
    <row r="5378" spans="1:6">
      <c r="A5378" s="1000"/>
      <c r="B5378" s="1011" t="s">
        <v>3656</v>
      </c>
      <c r="C5378" s="1189"/>
      <c r="D5378" s="1006"/>
      <c r="E5378" s="1004"/>
      <c r="F5378" s="1017">
        <f t="shared" si="81"/>
        <v>0</v>
      </c>
    </row>
    <row r="5379" spans="1:6">
      <c r="A5379" s="1000"/>
      <c r="B5379" s="1011" t="s">
        <v>4218</v>
      </c>
      <c r="C5379" s="1189"/>
      <c r="D5379" s="1006"/>
      <c r="E5379" s="1004"/>
      <c r="F5379" s="1017">
        <f t="shared" si="81"/>
        <v>0</v>
      </c>
    </row>
    <row r="5380" spans="1:6">
      <c r="A5380" s="1000"/>
      <c r="B5380" s="994"/>
      <c r="C5380" s="1189" t="s">
        <v>245</v>
      </c>
      <c r="D5380" s="1006">
        <v>4</v>
      </c>
      <c r="E5380" s="1003"/>
      <c r="F5380" s="1017">
        <f t="shared" si="81"/>
        <v>0</v>
      </c>
    </row>
    <row r="5381" spans="1:6">
      <c r="A5381" s="1000"/>
      <c r="B5381" s="994"/>
      <c r="C5381" s="1002"/>
      <c r="D5381" s="1006"/>
      <c r="E5381" s="1003"/>
      <c r="F5381" s="1017">
        <f t="shared" si="81"/>
        <v>0</v>
      </c>
    </row>
    <row r="5382" spans="1:6" s="571" customFormat="1" ht="77.25" customHeight="1">
      <c r="A5382" s="821" t="s">
        <v>51</v>
      </c>
      <c r="B5382" s="828" t="s">
        <v>4025</v>
      </c>
      <c r="C5382" s="789"/>
      <c r="D5382" s="573"/>
      <c r="E5382" s="611"/>
      <c r="F5382" s="1017">
        <f t="shared" si="81"/>
        <v>0</v>
      </c>
    </row>
    <row r="5383" spans="1:6">
      <c r="A5383" s="1000"/>
      <c r="B5383" s="817" t="s">
        <v>4026</v>
      </c>
      <c r="C5383" s="1002" t="s">
        <v>283</v>
      </c>
      <c r="D5383" s="369">
        <v>198</v>
      </c>
      <c r="E5383" s="1003"/>
      <c r="F5383" s="1017">
        <f t="shared" si="81"/>
        <v>0</v>
      </c>
    </row>
    <row r="5384" spans="1:6" ht="14.25" customHeight="1">
      <c r="A5384" s="1000"/>
      <c r="B5384" s="817" t="s">
        <v>4027</v>
      </c>
      <c r="C5384" s="1002" t="s">
        <v>283</v>
      </c>
      <c r="D5384" s="369">
        <v>258</v>
      </c>
      <c r="E5384" s="1003"/>
      <c r="F5384" s="1017">
        <f t="shared" si="81"/>
        <v>0</v>
      </c>
    </row>
    <row r="5385" spans="1:6">
      <c r="A5385" s="1000"/>
      <c r="B5385" s="817" t="s">
        <v>4028</v>
      </c>
      <c r="C5385" s="1002" t="s">
        <v>283</v>
      </c>
      <c r="D5385" s="369">
        <v>100</v>
      </c>
      <c r="E5385" s="1003"/>
      <c r="F5385" s="1017">
        <f t="shared" si="81"/>
        <v>0</v>
      </c>
    </row>
    <row r="5386" spans="1:6">
      <c r="A5386" s="1000"/>
      <c r="B5386" s="817" t="s">
        <v>4029</v>
      </c>
      <c r="C5386" s="1002" t="s">
        <v>283</v>
      </c>
      <c r="D5386" s="369">
        <v>20</v>
      </c>
      <c r="E5386" s="1003"/>
      <c r="F5386" s="1017">
        <f t="shared" si="81"/>
        <v>0</v>
      </c>
    </row>
    <row r="5387" spans="1:6">
      <c r="A5387" s="1000"/>
      <c r="B5387" s="817" t="s">
        <v>4030</v>
      </c>
      <c r="C5387" s="1002" t="s">
        <v>283</v>
      </c>
      <c r="D5387" s="369">
        <v>70</v>
      </c>
      <c r="E5387" s="1003"/>
      <c r="F5387" s="1017">
        <f t="shared" si="81"/>
        <v>0</v>
      </c>
    </row>
    <row r="5388" spans="1:6">
      <c r="A5388" s="1000"/>
      <c r="B5388" s="817" t="s">
        <v>4031</v>
      </c>
      <c r="C5388" s="1002" t="s">
        <v>283</v>
      </c>
      <c r="D5388" s="369">
        <v>230</v>
      </c>
      <c r="E5388" s="1003"/>
      <c r="F5388" s="1017">
        <f t="shared" si="81"/>
        <v>0</v>
      </c>
    </row>
    <row r="5389" spans="1:6">
      <c r="A5389" s="1000"/>
      <c r="B5389" s="817" t="s">
        <v>4032</v>
      </c>
      <c r="C5389" s="1002" t="s">
        <v>283</v>
      </c>
      <c r="D5389" s="369">
        <v>180</v>
      </c>
      <c r="E5389" s="1003"/>
      <c r="F5389" s="1017">
        <f t="shared" si="81"/>
        <v>0</v>
      </c>
    </row>
    <row r="5390" spans="1:6">
      <c r="A5390" s="1000"/>
      <c r="B5390" s="817" t="s">
        <v>4033</v>
      </c>
      <c r="C5390" s="1002" t="s">
        <v>283</v>
      </c>
      <c r="D5390" s="369">
        <v>700</v>
      </c>
      <c r="E5390" s="1003"/>
      <c r="F5390" s="1017">
        <f t="shared" ref="F5390:F5399" si="82">D5390*E5390</f>
        <v>0</v>
      </c>
    </row>
    <row r="5391" spans="1:6">
      <c r="A5391" s="1000"/>
      <c r="B5391" s="1004"/>
      <c r="C5391" s="1002"/>
      <c r="D5391" s="369"/>
      <c r="E5391" s="1004"/>
      <c r="F5391" s="1017">
        <f t="shared" si="82"/>
        <v>0</v>
      </c>
    </row>
    <row r="5392" spans="1:6" ht="55.5" customHeight="1">
      <c r="A5392" s="1000" t="s">
        <v>52</v>
      </c>
      <c r="B5392" s="1031" t="s">
        <v>4424</v>
      </c>
      <c r="C5392" s="1033"/>
      <c r="D5392" s="1006"/>
      <c r="E5392" s="1004"/>
      <c r="F5392" s="1017">
        <f t="shared" si="82"/>
        <v>0</v>
      </c>
    </row>
    <row r="5393" spans="1:6">
      <c r="A5393" s="1000"/>
      <c r="B5393" s="1031"/>
      <c r="C5393" s="1002" t="s">
        <v>136</v>
      </c>
      <c r="D5393" s="1006">
        <v>20</v>
      </c>
      <c r="E5393" s="1003"/>
      <c r="F5393" s="1017">
        <f t="shared" si="82"/>
        <v>0</v>
      </c>
    </row>
    <row r="5394" spans="1:6">
      <c r="A5394" s="1000"/>
      <c r="B5394" s="354"/>
      <c r="C5394" s="1008"/>
      <c r="D5394" s="1006"/>
      <c r="E5394" s="1004"/>
      <c r="F5394" s="1017">
        <f t="shared" si="82"/>
        <v>0</v>
      </c>
    </row>
    <row r="5395" spans="1:6" ht="51" customHeight="1">
      <c r="A5395" s="1000" t="s">
        <v>53</v>
      </c>
      <c r="B5395" s="1031" t="s">
        <v>2438</v>
      </c>
      <c r="C5395" s="1002"/>
      <c r="D5395" s="1006"/>
      <c r="E5395" s="1004"/>
      <c r="F5395" s="1017">
        <f t="shared" si="82"/>
        <v>0</v>
      </c>
    </row>
    <row r="5396" spans="1:6">
      <c r="A5396" s="1000"/>
      <c r="B5396" s="1031"/>
      <c r="C5396" s="1002" t="s">
        <v>245</v>
      </c>
      <c r="D5396" s="1006">
        <v>1</v>
      </c>
      <c r="E5396" s="1003"/>
      <c r="F5396" s="1017">
        <f t="shared" si="82"/>
        <v>0</v>
      </c>
    </row>
    <row r="5397" spans="1:6">
      <c r="A5397" s="1000"/>
      <c r="B5397" s="1031"/>
      <c r="C5397" s="1002"/>
      <c r="D5397" s="1006"/>
      <c r="E5397" s="1004"/>
      <c r="F5397" s="1017">
        <f t="shared" si="82"/>
        <v>0</v>
      </c>
    </row>
    <row r="5398" spans="1:6" ht="25.5">
      <c r="A5398" s="991" t="s">
        <v>20</v>
      </c>
      <c r="B5398" s="1011" t="s">
        <v>3657</v>
      </c>
      <c r="C5398" s="1016"/>
      <c r="D5398" s="993"/>
      <c r="E5398" s="1017"/>
      <c r="F5398" s="1017">
        <f t="shared" si="82"/>
        <v>0</v>
      </c>
    </row>
    <row r="5399" spans="1:6" ht="13.5" thickBot="1">
      <c r="A5399" s="991"/>
      <c r="B5399" s="1034"/>
      <c r="C5399" s="1016" t="s">
        <v>245</v>
      </c>
      <c r="D5399" s="993">
        <v>1</v>
      </c>
      <c r="E5399" s="1017"/>
      <c r="F5399" s="1017">
        <f t="shared" si="82"/>
        <v>0</v>
      </c>
    </row>
    <row r="5400" spans="1:6" ht="14.25" thickTop="1" thickBot="1">
      <c r="A5400" s="1020"/>
      <c r="B5400" s="382" t="s">
        <v>282</v>
      </c>
      <c r="C5400" s="1021"/>
      <c r="D5400" s="1022"/>
      <c r="E5400" s="1023"/>
      <c r="F5400" s="1023">
        <f>SUM(F5324:F5399)</f>
        <v>0</v>
      </c>
    </row>
    <row r="5401" spans="1:6" ht="13.5" thickTop="1">
      <c r="A5401" s="991"/>
      <c r="B5401" s="348"/>
      <c r="C5401" s="1008"/>
      <c r="D5401" s="1006"/>
      <c r="E5401" s="1004"/>
      <c r="F5401" s="1004"/>
    </row>
    <row r="5402" spans="1:6">
      <c r="A5402" s="347" t="s">
        <v>263</v>
      </c>
      <c r="B5402" s="348" t="s">
        <v>2439</v>
      </c>
      <c r="C5402" s="1008"/>
      <c r="D5402" s="1006"/>
      <c r="E5402" s="1003"/>
      <c r="F5402" s="1003"/>
    </row>
    <row r="5403" spans="1:6">
      <c r="A5403" s="1000"/>
      <c r="B5403" s="1004"/>
      <c r="C5403" s="1008"/>
      <c r="D5403" s="1006"/>
      <c r="E5403" s="1004"/>
      <c r="F5403" s="1004"/>
    </row>
    <row r="5404" spans="1:6" ht="76.5">
      <c r="A5404" s="1000" t="s">
        <v>198</v>
      </c>
      <c r="B5404" s="1001" t="s">
        <v>2440</v>
      </c>
      <c r="C5404" s="1008"/>
      <c r="D5404" s="1006"/>
      <c r="E5404" s="1004"/>
      <c r="F5404" s="1004"/>
    </row>
    <row r="5405" spans="1:6" ht="100.5" customHeight="1">
      <c r="A5405" s="362"/>
      <c r="B5405" s="1005" t="s">
        <v>4313</v>
      </c>
      <c r="C5405" s="1008"/>
      <c r="D5405" s="1035"/>
      <c r="E5405" s="1004"/>
      <c r="F5405" s="1004"/>
    </row>
    <row r="5406" spans="1:6" ht="135" customHeight="1">
      <c r="A5406" s="1000"/>
      <c r="B5406" s="1001" t="s">
        <v>2441</v>
      </c>
      <c r="C5406" s="1008"/>
      <c r="D5406" s="1006"/>
      <c r="E5406" s="1004"/>
      <c r="F5406" s="1004"/>
    </row>
    <row r="5407" spans="1:6">
      <c r="A5407" s="1000"/>
      <c r="B5407" s="1004"/>
      <c r="C5407" s="1008"/>
      <c r="D5407" s="1006"/>
      <c r="E5407" s="1004"/>
      <c r="F5407" s="1004"/>
    </row>
    <row r="5408" spans="1:6" ht="46.5" customHeight="1">
      <c r="A5408" s="1000"/>
      <c r="B5408" s="1002" t="s">
        <v>3671</v>
      </c>
      <c r="C5408" s="1190"/>
      <c r="D5408" s="993"/>
      <c r="E5408" s="1017"/>
      <c r="F5408" s="1017">
        <v>0</v>
      </c>
    </row>
    <row r="5409" spans="1:6">
      <c r="A5409" s="1000"/>
      <c r="B5409" s="1002"/>
      <c r="C5409" s="1190"/>
      <c r="D5409" s="993"/>
      <c r="E5409" s="1017"/>
      <c r="F5409" s="1017"/>
    </row>
    <row r="5410" spans="1:6" ht="38.25">
      <c r="A5410" s="1000"/>
      <c r="B5410" s="1001" t="s">
        <v>3672</v>
      </c>
      <c r="C5410" s="1190"/>
      <c r="D5410" s="993"/>
      <c r="E5410" s="1017"/>
      <c r="F5410" s="1017">
        <v>0</v>
      </c>
    </row>
    <row r="5411" spans="1:6">
      <c r="A5411" s="991"/>
      <c r="B5411" s="1034"/>
      <c r="C5411" s="1190" t="s">
        <v>245</v>
      </c>
      <c r="D5411" s="993">
        <v>1</v>
      </c>
      <c r="E5411" s="1017"/>
      <c r="F5411" s="1017">
        <f>D5411*E5411</f>
        <v>0</v>
      </c>
    </row>
    <row r="5412" spans="1:6">
      <c r="A5412" s="1000"/>
      <c r="B5412" s="1004"/>
      <c r="C5412" s="1008"/>
      <c r="D5412" s="1006"/>
      <c r="E5412" s="1004"/>
      <c r="F5412" s="1017">
        <f t="shared" ref="F5412:F5431" si="83">D5412*E5412</f>
        <v>0</v>
      </c>
    </row>
    <row r="5413" spans="1:6" ht="102">
      <c r="A5413" s="1000"/>
      <c r="B5413" s="1001" t="s">
        <v>2442</v>
      </c>
      <c r="C5413" s="1008"/>
      <c r="D5413" s="1036"/>
      <c r="E5413" s="1004"/>
      <c r="F5413" s="1017">
        <f t="shared" si="83"/>
        <v>0</v>
      </c>
    </row>
    <row r="5414" spans="1:6">
      <c r="A5414" s="1000"/>
      <c r="B5414" s="1004"/>
      <c r="C5414" s="1008"/>
      <c r="D5414" s="1006"/>
      <c r="E5414" s="1004"/>
      <c r="F5414" s="1017">
        <f t="shared" si="83"/>
        <v>0</v>
      </c>
    </row>
    <row r="5415" spans="1:6" ht="38.25">
      <c r="A5415" s="1000" t="s">
        <v>200</v>
      </c>
      <c r="B5415" s="1001" t="s">
        <v>2443</v>
      </c>
      <c r="C5415" s="1190" t="s">
        <v>136</v>
      </c>
      <c r="D5415" s="993">
        <v>1</v>
      </c>
      <c r="E5415" s="1017"/>
      <c r="F5415" s="1017">
        <f t="shared" si="83"/>
        <v>0</v>
      </c>
    </row>
    <row r="5416" spans="1:6">
      <c r="A5416" s="1000"/>
      <c r="B5416" s="1001"/>
      <c r="C5416" s="1190"/>
      <c r="D5416" s="993"/>
      <c r="E5416" s="1017"/>
      <c r="F5416" s="1017">
        <f t="shared" si="83"/>
        <v>0</v>
      </c>
    </row>
    <row r="5417" spans="1:6" ht="67.5" customHeight="1">
      <c r="A5417" s="1000" t="s">
        <v>203</v>
      </c>
      <c r="B5417" s="1001" t="s">
        <v>2444</v>
      </c>
      <c r="C5417" s="1008"/>
      <c r="D5417" s="1036"/>
      <c r="E5417" s="1004"/>
      <c r="F5417" s="1017">
        <f t="shared" si="83"/>
        <v>0</v>
      </c>
    </row>
    <row r="5418" spans="1:6">
      <c r="A5418" s="1000"/>
      <c r="B5418" s="1004" t="s">
        <v>2445</v>
      </c>
      <c r="C5418" s="1190" t="s">
        <v>283</v>
      </c>
      <c r="D5418" s="993">
        <v>10</v>
      </c>
      <c r="E5418" s="1017"/>
      <c r="F5418" s="1017">
        <f t="shared" si="83"/>
        <v>0</v>
      </c>
    </row>
    <row r="5419" spans="1:6">
      <c r="A5419" s="1000"/>
      <c r="B5419" s="1004" t="s">
        <v>2446</v>
      </c>
      <c r="C5419" s="1190" t="s">
        <v>283</v>
      </c>
      <c r="D5419" s="993">
        <v>10</v>
      </c>
      <c r="E5419" s="1017"/>
      <c r="F5419" s="1017">
        <f t="shared" si="83"/>
        <v>0</v>
      </c>
    </row>
    <row r="5420" spans="1:6">
      <c r="A5420" s="1000"/>
      <c r="B5420" s="1004"/>
      <c r="C5420" s="1008"/>
      <c r="D5420" s="1006"/>
      <c r="E5420" s="1003"/>
      <c r="F5420" s="1017">
        <f t="shared" si="83"/>
        <v>0</v>
      </c>
    </row>
    <row r="5421" spans="1:6">
      <c r="A5421" s="1000" t="s">
        <v>205</v>
      </c>
      <c r="B5421" s="1004" t="s">
        <v>2430</v>
      </c>
      <c r="C5421" s="1190"/>
      <c r="D5421" s="993"/>
      <c r="E5421" s="1017"/>
      <c r="F5421" s="1017">
        <f t="shared" si="83"/>
        <v>0</v>
      </c>
    </row>
    <row r="5422" spans="1:6">
      <c r="A5422" s="1000"/>
      <c r="B5422" s="355" t="s">
        <v>2437</v>
      </c>
      <c r="C5422" s="1190" t="s">
        <v>283</v>
      </c>
      <c r="D5422" s="993">
        <v>10</v>
      </c>
      <c r="E5422" s="1017"/>
      <c r="F5422" s="1017">
        <f t="shared" si="83"/>
        <v>0</v>
      </c>
    </row>
    <row r="5423" spans="1:6">
      <c r="A5423" s="1000"/>
      <c r="B5423" s="354"/>
      <c r="C5423" s="1008"/>
      <c r="D5423" s="1006"/>
      <c r="E5423" s="1004"/>
      <c r="F5423" s="1017">
        <f t="shared" si="83"/>
        <v>0</v>
      </c>
    </row>
    <row r="5424" spans="1:6" ht="54.75" customHeight="1">
      <c r="A5424" s="1000" t="s">
        <v>137</v>
      </c>
      <c r="B5424" s="1031" t="s">
        <v>4423</v>
      </c>
      <c r="C5424" s="1189"/>
      <c r="D5424" s="1006"/>
      <c r="E5424" s="1004"/>
      <c r="F5424" s="1017">
        <f t="shared" si="83"/>
        <v>0</v>
      </c>
    </row>
    <row r="5425" spans="1:6">
      <c r="A5425" s="1000"/>
      <c r="B5425" s="1031"/>
      <c r="C5425" s="1189" t="s">
        <v>136</v>
      </c>
      <c r="D5425" s="1006">
        <v>2</v>
      </c>
      <c r="E5425" s="1003"/>
      <c r="F5425" s="1017">
        <f t="shared" si="83"/>
        <v>0</v>
      </c>
    </row>
    <row r="5426" spans="1:6">
      <c r="A5426" s="1000"/>
      <c r="B5426" s="354"/>
      <c r="C5426" s="1008"/>
      <c r="D5426" s="1006"/>
      <c r="E5426" s="1004"/>
      <c r="F5426" s="1017">
        <f t="shared" si="83"/>
        <v>0</v>
      </c>
    </row>
    <row r="5427" spans="1:6" ht="104.25" customHeight="1">
      <c r="A5427" s="1000" t="s">
        <v>144</v>
      </c>
      <c r="B5427" s="1031" t="s">
        <v>2438</v>
      </c>
      <c r="C5427" s="1189"/>
      <c r="D5427" s="1006"/>
      <c r="E5427" s="1004"/>
      <c r="F5427" s="1017">
        <f t="shared" si="83"/>
        <v>0</v>
      </c>
    </row>
    <row r="5428" spans="1:6">
      <c r="A5428" s="1000"/>
      <c r="B5428" s="1031"/>
      <c r="C5428" s="1189" t="s">
        <v>245</v>
      </c>
      <c r="D5428" s="1006">
        <v>1</v>
      </c>
      <c r="E5428" s="1003"/>
      <c r="F5428" s="1017">
        <f t="shared" si="83"/>
        <v>0</v>
      </c>
    </row>
    <row r="5429" spans="1:6">
      <c r="A5429" s="1000"/>
      <c r="B5429" s="1004"/>
      <c r="C5429" s="1008"/>
      <c r="D5429" s="1006"/>
      <c r="E5429" s="1004"/>
      <c r="F5429" s="1017">
        <f t="shared" si="83"/>
        <v>0</v>
      </c>
    </row>
    <row r="5430" spans="1:6" ht="25.5">
      <c r="A5430" s="991" t="s">
        <v>147</v>
      </c>
      <c r="B5430" s="1011" t="s">
        <v>3657</v>
      </c>
      <c r="C5430" s="1190"/>
      <c r="D5430" s="993"/>
      <c r="E5430" s="1017"/>
      <c r="F5430" s="1017">
        <f t="shared" si="83"/>
        <v>0</v>
      </c>
    </row>
    <row r="5431" spans="1:6" ht="15.75" customHeight="1" thickBot="1">
      <c r="A5431" s="991"/>
      <c r="B5431" s="1034"/>
      <c r="C5431" s="1190" t="s">
        <v>245</v>
      </c>
      <c r="D5431" s="993">
        <v>1</v>
      </c>
      <c r="E5431" s="1017"/>
      <c r="F5431" s="1017">
        <f t="shared" si="83"/>
        <v>0</v>
      </c>
    </row>
    <row r="5432" spans="1:6" ht="14.25" thickTop="1" thickBot="1">
      <c r="A5432" s="1020"/>
      <c r="B5432" s="382" t="s">
        <v>282</v>
      </c>
      <c r="C5432" s="1021"/>
      <c r="D5432" s="1022"/>
      <c r="E5432" s="1023"/>
      <c r="F5432" s="1023">
        <f>SUM(F5404:F5431)</f>
        <v>0</v>
      </c>
    </row>
    <row r="5433" spans="1:6" ht="13.5" thickTop="1">
      <c r="A5433" s="991"/>
      <c r="B5433" s="348"/>
      <c r="C5433" s="1008"/>
      <c r="D5433" s="1006"/>
      <c r="E5433" s="1004"/>
      <c r="F5433" s="1004"/>
    </row>
    <row r="5434" spans="1:6">
      <c r="A5434" s="362" t="s">
        <v>264</v>
      </c>
      <c r="B5434" s="348" t="s">
        <v>2447</v>
      </c>
      <c r="C5434" s="1008"/>
      <c r="D5434" s="1006"/>
      <c r="E5434" s="1004"/>
      <c r="F5434" s="1004"/>
    </row>
    <row r="5435" spans="1:6">
      <c r="A5435" s="1000"/>
      <c r="B5435" s="348"/>
      <c r="C5435" s="1189"/>
      <c r="D5435" s="1006"/>
      <c r="E5435" s="1003"/>
      <c r="F5435" s="1003"/>
    </row>
    <row r="5436" spans="1:6">
      <c r="A5436" s="1000" t="s">
        <v>198</v>
      </c>
      <c r="B5436" s="350" t="s">
        <v>2448</v>
      </c>
      <c r="C5436" s="1189"/>
      <c r="D5436" s="1006"/>
      <c r="E5436" s="1003"/>
      <c r="F5436" s="1003"/>
    </row>
    <row r="5437" spans="1:6" ht="260.25" customHeight="1">
      <c r="A5437" s="1004"/>
      <c r="B5437" s="1037" t="s">
        <v>4259</v>
      </c>
      <c r="C5437" s="1008"/>
      <c r="D5437" s="1006"/>
      <c r="E5437" s="1004"/>
      <c r="F5437" s="1004"/>
    </row>
    <row r="5438" spans="1:6">
      <c r="A5438" s="1004"/>
      <c r="B5438" s="1038" t="s">
        <v>2449</v>
      </c>
      <c r="C5438" s="1008"/>
      <c r="D5438" s="1006"/>
      <c r="E5438" s="1004"/>
      <c r="F5438" s="1004"/>
    </row>
    <row r="5439" spans="1:6">
      <c r="A5439" s="1004"/>
      <c r="B5439" s="1038" t="s">
        <v>2450</v>
      </c>
      <c r="C5439" s="1008"/>
      <c r="D5439" s="1006"/>
      <c r="E5439" s="1004"/>
      <c r="F5439" s="1004"/>
    </row>
    <row r="5440" spans="1:6">
      <c r="A5440" s="1004"/>
      <c r="B5440" s="1038" t="s">
        <v>2451</v>
      </c>
      <c r="C5440" s="1008"/>
      <c r="D5440" s="1006"/>
      <c r="E5440" s="1004"/>
      <c r="F5440" s="1004"/>
    </row>
    <row r="5441" spans="1:6">
      <c r="A5441" s="1004"/>
      <c r="B5441" s="1038" t="s">
        <v>2452</v>
      </c>
      <c r="C5441" s="1008"/>
      <c r="D5441" s="1006"/>
      <c r="E5441" s="1004"/>
      <c r="F5441" s="1004"/>
    </row>
    <row r="5442" spans="1:6">
      <c r="A5442" s="757"/>
      <c r="B5442" s="1038" t="s">
        <v>2453</v>
      </c>
      <c r="C5442" s="1008"/>
      <c r="D5442" s="1006"/>
      <c r="E5442" s="718"/>
      <c r="F5442" s="615"/>
    </row>
    <row r="5443" spans="1:6" ht="25.5">
      <c r="A5443" s="757"/>
      <c r="B5443" s="1038" t="s">
        <v>2454</v>
      </c>
      <c r="C5443" s="1008"/>
      <c r="D5443" s="1006"/>
      <c r="E5443" s="718"/>
      <c r="F5443" s="615"/>
    </row>
    <row r="5444" spans="1:6" ht="20.25" customHeight="1">
      <c r="A5444" s="1039"/>
      <c r="B5444" s="1038" t="s">
        <v>2455</v>
      </c>
      <c r="C5444" s="1008"/>
      <c r="D5444" s="1006"/>
      <c r="E5444" s="718"/>
      <c r="F5444" s="692"/>
    </row>
    <row r="5445" spans="1:6">
      <c r="A5445" s="1039"/>
      <c r="B5445" s="1038" t="s">
        <v>2456</v>
      </c>
      <c r="C5445" s="1008"/>
      <c r="D5445" s="1006"/>
      <c r="E5445" s="718"/>
      <c r="F5445" s="692"/>
    </row>
    <row r="5446" spans="1:6" ht="25.5">
      <c r="A5446" s="1039"/>
      <c r="B5446" s="1038" t="s">
        <v>2457</v>
      </c>
      <c r="C5446" s="1008"/>
      <c r="D5446" s="1006"/>
      <c r="E5446" s="718"/>
      <c r="F5446" s="692"/>
    </row>
    <row r="5447" spans="1:6" ht="63.75">
      <c r="A5447" s="1039"/>
      <c r="B5447" s="1037" t="s">
        <v>2458</v>
      </c>
      <c r="C5447" s="1008"/>
      <c r="D5447" s="1006"/>
      <c r="E5447" s="718"/>
      <c r="F5447" s="692"/>
    </row>
    <row r="5448" spans="1:6" ht="102">
      <c r="A5448" s="1039"/>
      <c r="B5448" s="1037" t="s">
        <v>2459</v>
      </c>
      <c r="C5448" s="1008"/>
      <c r="D5448" s="1006"/>
      <c r="E5448" s="718"/>
      <c r="F5448" s="692"/>
    </row>
    <row r="5449" spans="1:6">
      <c r="A5449" s="1039"/>
      <c r="B5449" s="1037" t="s">
        <v>2460</v>
      </c>
      <c r="C5449" s="1008"/>
      <c r="D5449" s="1006"/>
      <c r="E5449" s="718"/>
      <c r="F5449" s="692"/>
    </row>
    <row r="5450" spans="1:6">
      <c r="A5450" s="1039"/>
      <c r="B5450" s="1037" t="s">
        <v>2461</v>
      </c>
      <c r="C5450" s="1008"/>
      <c r="D5450" s="1006"/>
      <c r="E5450" s="718"/>
      <c r="F5450" s="692"/>
    </row>
    <row r="5451" spans="1:6">
      <c r="A5451" s="1039"/>
      <c r="B5451" s="1037"/>
      <c r="C5451" s="1008"/>
      <c r="D5451" s="1006"/>
      <c r="E5451" s="718"/>
      <c r="F5451" s="692"/>
    </row>
    <row r="5452" spans="1:6">
      <c r="A5452" s="1039"/>
      <c r="B5452" s="1037" t="s">
        <v>2462</v>
      </c>
      <c r="C5452" s="1008"/>
      <c r="D5452" s="1006"/>
      <c r="E5452" s="718"/>
      <c r="F5452" s="692"/>
    </row>
    <row r="5453" spans="1:6">
      <c r="A5453" s="1039"/>
      <c r="B5453" s="1037"/>
      <c r="C5453" s="1008"/>
      <c r="D5453" s="1006"/>
      <c r="E5453" s="718"/>
      <c r="F5453" s="692"/>
    </row>
    <row r="5454" spans="1:6" ht="15.75" customHeight="1">
      <c r="A5454" s="757"/>
      <c r="B5454" s="1037" t="s">
        <v>2463</v>
      </c>
      <c r="C5454" s="1008"/>
      <c r="D5454" s="1006"/>
      <c r="E5454" s="708"/>
      <c r="F5454" s="615"/>
    </row>
    <row r="5455" spans="1:6" ht="51">
      <c r="A5455" s="757"/>
      <c r="B5455" s="1037" t="s">
        <v>2464</v>
      </c>
      <c r="C5455" s="1008"/>
      <c r="D5455" s="1006"/>
      <c r="E5455" s="718"/>
      <c r="F5455" s="615"/>
    </row>
    <row r="5456" spans="1:6">
      <c r="A5456" s="757"/>
      <c r="B5456" s="1037"/>
      <c r="C5456" s="1008"/>
      <c r="D5456" s="1006"/>
      <c r="E5456" s="718"/>
      <c r="F5456" s="615"/>
    </row>
    <row r="5457" spans="1:6">
      <c r="A5457" s="757"/>
      <c r="B5457" s="1037" t="s">
        <v>2465</v>
      </c>
      <c r="C5457" s="1008"/>
      <c r="D5457" s="1006"/>
      <c r="E5457" s="718"/>
      <c r="F5457" s="615"/>
    </row>
    <row r="5458" spans="1:6">
      <c r="A5458" s="1039"/>
      <c r="B5458" s="1037"/>
      <c r="C5458" s="1008"/>
      <c r="D5458" s="1006"/>
      <c r="E5458" s="718"/>
      <c r="F5458" s="692"/>
    </row>
    <row r="5459" spans="1:6" ht="312.75" customHeight="1">
      <c r="A5459" s="1039"/>
      <c r="B5459" s="1040" t="s">
        <v>2466</v>
      </c>
      <c r="C5459" s="1008"/>
      <c r="D5459" s="1006"/>
      <c r="E5459" s="718"/>
      <c r="F5459" s="692"/>
    </row>
    <row r="5460" spans="1:6">
      <c r="A5460" s="1039"/>
      <c r="B5460" s="1037"/>
      <c r="C5460" s="1008"/>
      <c r="D5460" s="1006"/>
      <c r="E5460" s="718"/>
      <c r="F5460" s="692"/>
    </row>
    <row r="5461" spans="1:6" ht="38.25">
      <c r="A5461" s="1039"/>
      <c r="B5461" s="1037" t="s">
        <v>2467</v>
      </c>
      <c r="C5461" s="1008"/>
      <c r="D5461" s="1006"/>
      <c r="E5461" s="718"/>
      <c r="F5461" s="692"/>
    </row>
    <row r="5462" spans="1:6" ht="14.25">
      <c r="A5462" s="1039"/>
      <c r="B5462" s="1041" t="s">
        <v>2468</v>
      </c>
      <c r="C5462" s="1008"/>
      <c r="D5462" s="1006"/>
      <c r="E5462" s="718"/>
      <c r="F5462" s="692"/>
    </row>
    <row r="5463" spans="1:6" ht="25.5">
      <c r="A5463" s="1039"/>
      <c r="B5463" s="1041" t="s">
        <v>2469</v>
      </c>
      <c r="C5463" s="1008"/>
      <c r="D5463" s="1006"/>
      <c r="E5463" s="718"/>
      <c r="F5463" s="692"/>
    </row>
    <row r="5464" spans="1:6" ht="25.5">
      <c r="A5464" s="1039"/>
      <c r="B5464" s="1041" t="s">
        <v>2470</v>
      </c>
      <c r="C5464" s="1008"/>
      <c r="D5464" s="1006"/>
      <c r="E5464" s="718"/>
      <c r="F5464" s="692"/>
    </row>
    <row r="5465" spans="1:6">
      <c r="A5465" s="1039"/>
      <c r="B5465" s="1041" t="s">
        <v>2471</v>
      </c>
      <c r="C5465" s="1008"/>
      <c r="D5465" s="1006"/>
      <c r="E5465" s="718"/>
      <c r="F5465" s="692"/>
    </row>
    <row r="5466" spans="1:6">
      <c r="A5466" s="1039"/>
      <c r="B5466" s="1037"/>
      <c r="C5466" s="1008"/>
      <c r="D5466" s="1006"/>
      <c r="E5466" s="718"/>
      <c r="F5466" s="692"/>
    </row>
    <row r="5467" spans="1:6" ht="51">
      <c r="A5467" s="1039"/>
      <c r="B5467" s="1037" t="s">
        <v>2472</v>
      </c>
      <c r="C5467" s="1008"/>
      <c r="D5467" s="1006"/>
      <c r="E5467" s="718"/>
      <c r="F5467" s="692"/>
    </row>
    <row r="5468" spans="1:6">
      <c r="A5468" s="1039"/>
      <c r="B5468" s="1037"/>
      <c r="C5468" s="1008"/>
      <c r="D5468" s="1006"/>
      <c r="E5468" s="718"/>
      <c r="F5468" s="692"/>
    </row>
    <row r="5469" spans="1:6" ht="38.25">
      <c r="A5469" s="757"/>
      <c r="B5469" s="1037" t="s">
        <v>2473</v>
      </c>
      <c r="C5469" s="1008"/>
      <c r="D5469" s="1006"/>
      <c r="E5469" s="708"/>
      <c r="F5469" s="615"/>
    </row>
    <row r="5470" spans="1:6" ht="14.25">
      <c r="A5470" s="757"/>
      <c r="B5470" s="1041" t="s">
        <v>2474</v>
      </c>
      <c r="C5470" s="1008"/>
      <c r="D5470" s="1006"/>
      <c r="E5470" s="718"/>
      <c r="F5470" s="615"/>
    </row>
    <row r="5471" spans="1:6" ht="25.5">
      <c r="A5471" s="757"/>
      <c r="B5471" s="1041" t="s">
        <v>2475</v>
      </c>
      <c r="C5471" s="1008"/>
      <c r="D5471" s="1006"/>
      <c r="E5471" s="718"/>
      <c r="F5471" s="615"/>
    </row>
    <row r="5472" spans="1:6" ht="25.5">
      <c r="A5472" s="757"/>
      <c r="B5472" s="1041" t="s">
        <v>2476</v>
      </c>
      <c r="C5472" s="1008"/>
      <c r="D5472" s="1006"/>
      <c r="E5472" s="718"/>
      <c r="F5472" s="615"/>
    </row>
    <row r="5473" spans="1:6" ht="21.75" customHeight="1">
      <c r="A5473" s="1039"/>
      <c r="B5473" s="1041" t="s">
        <v>2477</v>
      </c>
      <c r="C5473" s="1008"/>
      <c r="D5473" s="1006"/>
      <c r="E5473" s="718"/>
      <c r="F5473" s="692"/>
    </row>
    <row r="5474" spans="1:6">
      <c r="A5474" s="1039"/>
      <c r="B5474" s="1037"/>
      <c r="C5474" s="1008"/>
      <c r="D5474" s="1006"/>
      <c r="E5474" s="718"/>
      <c r="F5474" s="692"/>
    </row>
    <row r="5475" spans="1:6" ht="127.5">
      <c r="A5475" s="1039"/>
      <c r="B5475" s="1042" t="s">
        <v>2478</v>
      </c>
      <c r="C5475" s="1008"/>
      <c r="D5475" s="1006"/>
      <c r="E5475" s="718"/>
      <c r="F5475" s="692"/>
    </row>
    <row r="5476" spans="1:6">
      <c r="A5476" s="1039"/>
      <c r="B5476" s="1042"/>
      <c r="C5476" s="1008"/>
      <c r="D5476" s="1006"/>
      <c r="E5476" s="718"/>
      <c r="F5476" s="692"/>
    </row>
    <row r="5477" spans="1:6">
      <c r="A5477" s="1039"/>
      <c r="B5477" s="1037" t="s">
        <v>2465</v>
      </c>
      <c r="C5477" s="1008"/>
      <c r="D5477" s="1006"/>
      <c r="E5477" s="718"/>
      <c r="F5477" s="692"/>
    </row>
    <row r="5478" spans="1:6">
      <c r="A5478" s="1039"/>
      <c r="B5478" s="1043"/>
      <c r="C5478" s="1008"/>
      <c r="D5478" s="1006"/>
      <c r="E5478" s="718"/>
      <c r="F5478" s="692"/>
    </row>
    <row r="5479" spans="1:6" ht="51">
      <c r="A5479" s="1039"/>
      <c r="B5479" s="1037" t="s">
        <v>2479</v>
      </c>
      <c r="C5479" s="1008"/>
      <c r="D5479" s="1006"/>
      <c r="E5479" s="718"/>
      <c r="F5479" s="692"/>
    </row>
    <row r="5480" spans="1:6">
      <c r="A5480" s="1039"/>
      <c r="B5480" s="1037"/>
      <c r="C5480" s="1008"/>
      <c r="D5480" s="1006"/>
      <c r="E5480" s="718"/>
      <c r="F5480" s="692"/>
    </row>
    <row r="5481" spans="1:6">
      <c r="A5481" s="1039"/>
      <c r="B5481" s="1037" t="s">
        <v>2480</v>
      </c>
      <c r="C5481" s="1008"/>
      <c r="D5481" s="1006"/>
      <c r="E5481" s="718"/>
      <c r="F5481" s="692"/>
    </row>
    <row r="5482" spans="1:6" ht="51">
      <c r="A5482" s="1039"/>
      <c r="B5482" s="1037" t="s">
        <v>2481</v>
      </c>
      <c r="C5482" s="1008"/>
      <c r="D5482" s="1006"/>
      <c r="E5482" s="718"/>
      <c r="F5482" s="692"/>
    </row>
    <row r="5483" spans="1:6">
      <c r="A5483" s="757"/>
      <c r="B5483" s="1037"/>
      <c r="C5483" s="1008"/>
      <c r="D5483" s="1006"/>
      <c r="E5483" s="708"/>
      <c r="F5483" s="615"/>
    </row>
    <row r="5484" spans="1:6">
      <c r="A5484" s="757"/>
      <c r="B5484" s="1037" t="s">
        <v>2465</v>
      </c>
      <c r="C5484" s="1008"/>
      <c r="D5484" s="1006"/>
      <c r="E5484" s="718"/>
      <c r="F5484" s="615"/>
    </row>
    <row r="5485" spans="1:6">
      <c r="A5485" s="757"/>
      <c r="B5485" s="1037"/>
      <c r="C5485" s="1008"/>
      <c r="D5485" s="1006"/>
      <c r="E5485" s="718"/>
      <c r="F5485" s="615"/>
    </row>
    <row r="5486" spans="1:6" ht="136.5" customHeight="1">
      <c r="A5486" s="1044"/>
      <c r="B5486" s="1042" t="s">
        <v>2482</v>
      </c>
      <c r="C5486" s="1008"/>
      <c r="D5486" s="1006"/>
      <c r="E5486" s="718"/>
      <c r="F5486" s="615"/>
    </row>
    <row r="5487" spans="1:6">
      <c r="A5487" s="1045"/>
      <c r="B5487" s="1042"/>
      <c r="C5487" s="1008"/>
      <c r="D5487" s="1006"/>
      <c r="E5487" s="718"/>
      <c r="F5487" s="615"/>
    </row>
    <row r="5488" spans="1:6">
      <c r="A5488" s="757"/>
      <c r="B5488" s="1042" t="s">
        <v>2483</v>
      </c>
      <c r="C5488" s="1008"/>
      <c r="D5488" s="1006"/>
      <c r="E5488" s="718"/>
      <c r="F5488" s="692"/>
    </row>
    <row r="5489" spans="1:6">
      <c r="A5489" s="1045"/>
      <c r="B5489" s="1042"/>
      <c r="C5489" s="1008"/>
      <c r="D5489" s="1006"/>
      <c r="E5489" s="718"/>
      <c r="F5489" s="615"/>
    </row>
    <row r="5490" spans="1:6">
      <c r="A5490" s="1004"/>
      <c r="B5490" s="1037" t="s">
        <v>2465</v>
      </c>
      <c r="C5490" s="1008"/>
      <c r="D5490" s="1006"/>
      <c r="E5490" s="1004"/>
      <c r="F5490" s="1004"/>
    </row>
    <row r="5491" spans="1:6">
      <c r="A5491" s="1004"/>
      <c r="B5491" s="1037"/>
      <c r="C5491" s="1008"/>
      <c r="D5491" s="1006"/>
      <c r="E5491" s="1004"/>
      <c r="F5491" s="1004"/>
    </row>
    <row r="5492" spans="1:6" ht="51">
      <c r="A5492" s="1004"/>
      <c r="B5492" s="1037" t="s">
        <v>2484</v>
      </c>
      <c r="C5492" s="1008"/>
      <c r="D5492" s="1006"/>
      <c r="E5492" s="1004"/>
      <c r="F5492" s="1004"/>
    </row>
    <row r="5493" spans="1:6">
      <c r="A5493" s="1004"/>
      <c r="B5493" s="1037"/>
      <c r="C5493" s="1008"/>
      <c r="D5493" s="1006"/>
      <c r="E5493" s="1004"/>
      <c r="F5493" s="1004"/>
    </row>
    <row r="5494" spans="1:6" ht="89.25">
      <c r="A5494" s="1004"/>
      <c r="B5494" s="1038" t="s">
        <v>2485</v>
      </c>
      <c r="C5494" s="1008"/>
      <c r="D5494" s="1006"/>
      <c r="E5494" s="1004"/>
      <c r="F5494" s="1004"/>
    </row>
    <row r="5495" spans="1:6">
      <c r="A5495" s="1004"/>
      <c r="B5495" s="1037"/>
      <c r="C5495" s="1008"/>
      <c r="D5495" s="1006"/>
      <c r="E5495" s="1004"/>
      <c r="F5495" s="1004"/>
    </row>
    <row r="5496" spans="1:6" ht="25.5">
      <c r="A5496" s="1004"/>
      <c r="B5496" s="1037" t="s">
        <v>2486</v>
      </c>
      <c r="C5496" s="1008"/>
      <c r="D5496" s="1006"/>
      <c r="E5496" s="1004"/>
      <c r="F5496" s="1004"/>
    </row>
    <row r="5497" spans="1:6">
      <c r="A5497" s="1004"/>
      <c r="B5497" s="1037" t="s">
        <v>2487</v>
      </c>
      <c r="C5497" s="1008"/>
      <c r="D5497" s="1006"/>
      <c r="E5497" s="1004"/>
      <c r="F5497" s="1004"/>
    </row>
    <row r="5498" spans="1:6" ht="27" customHeight="1">
      <c r="A5498" s="1004"/>
      <c r="B5498" s="351" t="s">
        <v>2488</v>
      </c>
      <c r="C5498" s="1008"/>
      <c r="D5498" s="1006"/>
      <c r="E5498" s="1004"/>
      <c r="F5498" s="1004"/>
    </row>
    <row r="5499" spans="1:6">
      <c r="A5499" s="1004"/>
      <c r="B5499" s="351"/>
      <c r="C5499" s="1189"/>
      <c r="D5499" s="1006"/>
      <c r="E5499" s="1004"/>
      <c r="F5499" s="1003">
        <v>0</v>
      </c>
    </row>
    <row r="5500" spans="1:6">
      <c r="A5500" s="1000"/>
      <c r="B5500" s="994"/>
      <c r="C5500" s="1189" t="s">
        <v>245</v>
      </c>
      <c r="D5500" s="1006">
        <v>1</v>
      </c>
      <c r="E5500" s="1003"/>
      <c r="F5500" s="1003">
        <f>D5500*E5500</f>
        <v>0</v>
      </c>
    </row>
    <row r="5501" spans="1:6">
      <c r="A5501" s="1046" t="s">
        <v>200</v>
      </c>
      <c r="B5501" s="380" t="s">
        <v>2489</v>
      </c>
      <c r="C5501" s="1189"/>
      <c r="D5501" s="1006"/>
      <c r="E5501" s="1003"/>
      <c r="F5501" s="1003">
        <f t="shared" ref="F5501:F5564" si="84">D5501*E5501</f>
        <v>0</v>
      </c>
    </row>
    <row r="5502" spans="1:6" ht="267.75">
      <c r="A5502" s="1004"/>
      <c r="B5502" s="1037" t="s">
        <v>4260</v>
      </c>
      <c r="C5502" s="1008"/>
      <c r="D5502" s="1006"/>
      <c r="E5502" s="1004"/>
      <c r="F5502" s="1003">
        <f t="shared" si="84"/>
        <v>0</v>
      </c>
    </row>
    <row r="5503" spans="1:6">
      <c r="A5503" s="1004"/>
      <c r="B5503" s="1038" t="s">
        <v>2449</v>
      </c>
      <c r="C5503" s="1008"/>
      <c r="D5503" s="1006"/>
      <c r="E5503" s="1004"/>
      <c r="F5503" s="1003">
        <f t="shared" si="84"/>
        <v>0</v>
      </c>
    </row>
    <row r="5504" spans="1:6">
      <c r="A5504" s="1004"/>
      <c r="B5504" s="1038" t="s">
        <v>2450</v>
      </c>
      <c r="C5504" s="1008"/>
      <c r="D5504" s="1006"/>
      <c r="E5504" s="1004"/>
      <c r="F5504" s="1003">
        <f t="shared" si="84"/>
        <v>0</v>
      </c>
    </row>
    <row r="5505" spans="1:6">
      <c r="A5505" s="1004"/>
      <c r="B5505" s="1038" t="s">
        <v>2451</v>
      </c>
      <c r="C5505" s="1008"/>
      <c r="D5505" s="1006"/>
      <c r="E5505" s="1004"/>
      <c r="F5505" s="1003">
        <f t="shared" si="84"/>
        <v>0</v>
      </c>
    </row>
    <row r="5506" spans="1:6">
      <c r="A5506" s="1039"/>
      <c r="B5506" s="1038" t="s">
        <v>2452</v>
      </c>
      <c r="C5506" s="1008"/>
      <c r="D5506" s="1006"/>
      <c r="E5506" s="718"/>
      <c r="F5506" s="1003">
        <f t="shared" si="84"/>
        <v>0</v>
      </c>
    </row>
    <row r="5507" spans="1:6">
      <c r="A5507" s="757"/>
      <c r="B5507" s="1038" t="s">
        <v>2453</v>
      </c>
      <c r="C5507" s="1008"/>
      <c r="D5507" s="1006"/>
      <c r="E5507" s="718"/>
      <c r="F5507" s="1003">
        <f t="shared" si="84"/>
        <v>0</v>
      </c>
    </row>
    <row r="5508" spans="1:6" ht="25.5">
      <c r="A5508" s="1039"/>
      <c r="B5508" s="1038" t="s">
        <v>2454</v>
      </c>
      <c r="C5508" s="1008"/>
      <c r="D5508" s="1006"/>
      <c r="E5508" s="718"/>
      <c r="F5508" s="1003">
        <f t="shared" si="84"/>
        <v>0</v>
      </c>
    </row>
    <row r="5509" spans="1:6">
      <c r="A5509" s="1039"/>
      <c r="B5509" s="1038" t="s">
        <v>2455</v>
      </c>
      <c r="C5509" s="1008"/>
      <c r="D5509" s="1006"/>
      <c r="E5509" s="718"/>
      <c r="F5509" s="1003">
        <f t="shared" si="84"/>
        <v>0</v>
      </c>
    </row>
    <row r="5510" spans="1:6">
      <c r="A5510" s="1039"/>
      <c r="B5510" s="1038" t="s">
        <v>2456</v>
      </c>
      <c r="C5510" s="1008"/>
      <c r="D5510" s="1006"/>
      <c r="E5510" s="718"/>
      <c r="F5510" s="1003">
        <f t="shared" si="84"/>
        <v>0</v>
      </c>
    </row>
    <row r="5511" spans="1:6" ht="25.5">
      <c r="A5511" s="1039"/>
      <c r="B5511" s="1038" t="s">
        <v>2457</v>
      </c>
      <c r="C5511" s="1008"/>
      <c r="D5511" s="1006"/>
      <c r="E5511" s="718"/>
      <c r="F5511" s="1003">
        <f t="shared" si="84"/>
        <v>0</v>
      </c>
    </row>
    <row r="5512" spans="1:6" ht="63.75">
      <c r="A5512" s="1039"/>
      <c r="B5512" s="1037" t="s">
        <v>2458</v>
      </c>
      <c r="C5512" s="1008"/>
      <c r="D5512" s="1006"/>
      <c r="E5512" s="718"/>
      <c r="F5512" s="1003">
        <f t="shared" si="84"/>
        <v>0</v>
      </c>
    </row>
    <row r="5513" spans="1:6" ht="102">
      <c r="A5513" s="757"/>
      <c r="B5513" s="1037" t="s">
        <v>2459</v>
      </c>
      <c r="C5513" s="1008"/>
      <c r="D5513" s="1006"/>
      <c r="E5513" s="718"/>
      <c r="F5513" s="1003">
        <f t="shared" si="84"/>
        <v>0</v>
      </c>
    </row>
    <row r="5514" spans="1:6">
      <c r="A5514" s="1039"/>
      <c r="B5514" s="1037" t="s">
        <v>2490</v>
      </c>
      <c r="C5514" s="1008"/>
      <c r="D5514" s="1006"/>
      <c r="E5514" s="718"/>
      <c r="F5514" s="1003">
        <f t="shared" si="84"/>
        <v>0</v>
      </c>
    </row>
    <row r="5515" spans="1:6">
      <c r="A5515" s="1039"/>
      <c r="B5515" s="1037"/>
      <c r="C5515" s="1008"/>
      <c r="D5515" s="1006"/>
      <c r="E5515" s="718"/>
      <c r="F5515" s="1003">
        <f t="shared" si="84"/>
        <v>0</v>
      </c>
    </row>
    <row r="5516" spans="1:6">
      <c r="A5516" s="1039"/>
      <c r="B5516" s="1037" t="s">
        <v>2462</v>
      </c>
      <c r="C5516" s="1008"/>
      <c r="D5516" s="1006"/>
      <c r="E5516" s="718"/>
      <c r="F5516" s="1003">
        <f t="shared" si="84"/>
        <v>0</v>
      </c>
    </row>
    <row r="5517" spans="1:6">
      <c r="A5517" s="757"/>
      <c r="B5517" s="1037"/>
      <c r="C5517" s="1008"/>
      <c r="D5517" s="1006"/>
      <c r="E5517" s="718"/>
      <c r="F5517" s="1003">
        <f t="shared" si="84"/>
        <v>0</v>
      </c>
    </row>
    <row r="5518" spans="1:6">
      <c r="A5518" s="1045"/>
      <c r="B5518" s="1037" t="s">
        <v>2463</v>
      </c>
      <c r="C5518" s="1008"/>
      <c r="D5518" s="1006"/>
      <c r="E5518" s="718"/>
      <c r="F5518" s="1003">
        <f t="shared" si="84"/>
        <v>0</v>
      </c>
    </row>
    <row r="5519" spans="1:6" ht="54.75" customHeight="1">
      <c r="A5519" s="757"/>
      <c r="B5519" s="1037" t="s">
        <v>2464</v>
      </c>
      <c r="C5519" s="1008"/>
      <c r="D5519" s="1006"/>
      <c r="E5519" s="718"/>
      <c r="F5519" s="1003">
        <f t="shared" si="84"/>
        <v>0</v>
      </c>
    </row>
    <row r="5520" spans="1:6">
      <c r="A5520" s="1045"/>
      <c r="B5520" s="1037"/>
      <c r="C5520" s="1008"/>
      <c r="D5520" s="1006"/>
      <c r="E5520" s="718"/>
      <c r="F5520" s="1003">
        <f t="shared" si="84"/>
        <v>0</v>
      </c>
    </row>
    <row r="5521" spans="1:6">
      <c r="A5521" s="757"/>
      <c r="B5521" s="1037" t="s">
        <v>2491</v>
      </c>
      <c r="C5521" s="1008"/>
      <c r="D5521" s="1006"/>
      <c r="E5521" s="718"/>
      <c r="F5521" s="1003">
        <f t="shared" si="84"/>
        <v>0</v>
      </c>
    </row>
    <row r="5522" spans="1:6">
      <c r="A5522" s="1045"/>
      <c r="B5522" s="1037"/>
      <c r="C5522" s="1008"/>
      <c r="D5522" s="1006"/>
      <c r="E5522" s="718"/>
      <c r="F5522" s="1003">
        <f t="shared" si="84"/>
        <v>0</v>
      </c>
    </row>
    <row r="5523" spans="1:6" ht="38.25">
      <c r="A5523" s="757"/>
      <c r="B5523" s="1037" t="s">
        <v>2467</v>
      </c>
      <c r="C5523" s="1008"/>
      <c r="D5523" s="1006"/>
      <c r="E5523" s="718"/>
      <c r="F5523" s="1003">
        <f t="shared" si="84"/>
        <v>0</v>
      </c>
    </row>
    <row r="5524" spans="1:6" ht="14.25">
      <c r="A5524" s="1045"/>
      <c r="B5524" s="1041" t="s">
        <v>2468</v>
      </c>
      <c r="C5524" s="1008"/>
      <c r="D5524" s="1006"/>
      <c r="E5524" s="718"/>
      <c r="F5524" s="1003">
        <f t="shared" si="84"/>
        <v>0</v>
      </c>
    </row>
    <row r="5525" spans="1:6" ht="25.5">
      <c r="A5525" s="757"/>
      <c r="B5525" s="1041" t="s">
        <v>2492</v>
      </c>
      <c r="C5525" s="1008"/>
      <c r="D5525" s="1006"/>
      <c r="E5525" s="718"/>
      <c r="F5525" s="1003">
        <f t="shared" si="84"/>
        <v>0</v>
      </c>
    </row>
    <row r="5526" spans="1:6" ht="25.5">
      <c r="A5526" s="1045"/>
      <c r="B5526" s="1041" t="s">
        <v>2493</v>
      </c>
      <c r="C5526" s="1008"/>
      <c r="D5526" s="1006"/>
      <c r="E5526" s="718"/>
      <c r="F5526" s="1003">
        <f t="shared" si="84"/>
        <v>0</v>
      </c>
    </row>
    <row r="5527" spans="1:6">
      <c r="A5527" s="757"/>
      <c r="B5527" s="1041" t="s">
        <v>2494</v>
      </c>
      <c r="C5527" s="1008"/>
      <c r="D5527" s="1006"/>
      <c r="E5527" s="718"/>
      <c r="F5527" s="1003">
        <f t="shared" si="84"/>
        <v>0</v>
      </c>
    </row>
    <row r="5528" spans="1:6">
      <c r="A5528" s="1045"/>
      <c r="B5528" s="1037"/>
      <c r="C5528" s="1008"/>
      <c r="D5528" s="1006"/>
      <c r="E5528" s="718"/>
      <c r="F5528" s="1003">
        <f t="shared" si="84"/>
        <v>0</v>
      </c>
    </row>
    <row r="5529" spans="1:6" ht="51">
      <c r="A5529" s="757"/>
      <c r="B5529" s="1037" t="s">
        <v>2472</v>
      </c>
      <c r="C5529" s="1008"/>
      <c r="D5529" s="1006"/>
      <c r="E5529" s="718"/>
      <c r="F5529" s="1003">
        <f t="shared" si="84"/>
        <v>0</v>
      </c>
    </row>
    <row r="5530" spans="1:6">
      <c r="A5530" s="1039"/>
      <c r="B5530" s="1037"/>
      <c r="C5530" s="1008"/>
      <c r="D5530" s="1006"/>
      <c r="E5530" s="718"/>
      <c r="F5530" s="1003">
        <f t="shared" si="84"/>
        <v>0</v>
      </c>
    </row>
    <row r="5531" spans="1:6" ht="38.25">
      <c r="A5531" s="1039"/>
      <c r="B5531" s="1037" t="s">
        <v>2473</v>
      </c>
      <c r="C5531" s="1008"/>
      <c r="D5531" s="1006"/>
      <c r="E5531" s="718"/>
      <c r="F5531" s="1003">
        <f t="shared" si="84"/>
        <v>0</v>
      </c>
    </row>
    <row r="5532" spans="1:6" ht="14.25">
      <c r="A5532" s="1039"/>
      <c r="B5532" s="1041" t="s">
        <v>2474</v>
      </c>
      <c r="C5532" s="1008"/>
      <c r="D5532" s="1006"/>
      <c r="E5532" s="718"/>
      <c r="F5532" s="1003">
        <f t="shared" si="84"/>
        <v>0</v>
      </c>
    </row>
    <row r="5533" spans="1:6" ht="25.5">
      <c r="A5533" s="1039"/>
      <c r="B5533" s="1041" t="s">
        <v>2495</v>
      </c>
      <c r="C5533" s="1008"/>
      <c r="D5533" s="1006"/>
      <c r="E5533" s="718"/>
      <c r="F5533" s="1003">
        <f t="shared" si="84"/>
        <v>0</v>
      </c>
    </row>
    <row r="5534" spans="1:6" ht="25.5">
      <c r="A5534" s="757"/>
      <c r="B5534" s="1041" t="s">
        <v>2496</v>
      </c>
      <c r="C5534" s="1008"/>
      <c r="D5534" s="1006"/>
      <c r="E5534" s="708"/>
      <c r="F5534" s="1003">
        <f t="shared" si="84"/>
        <v>0</v>
      </c>
    </row>
    <row r="5535" spans="1:6">
      <c r="A5535" s="757"/>
      <c r="B5535" s="1041" t="s">
        <v>2497</v>
      </c>
      <c r="C5535" s="1008"/>
      <c r="D5535" s="1006"/>
      <c r="E5535" s="718"/>
      <c r="F5535" s="1003">
        <f t="shared" si="84"/>
        <v>0</v>
      </c>
    </row>
    <row r="5536" spans="1:6">
      <c r="A5536" s="1045"/>
      <c r="B5536" s="1037"/>
      <c r="C5536" s="1008"/>
      <c r="D5536" s="1006"/>
      <c r="E5536" s="718"/>
      <c r="F5536" s="1003">
        <f t="shared" si="84"/>
        <v>0</v>
      </c>
    </row>
    <row r="5537" spans="1:6" ht="127.5">
      <c r="A5537" s="757"/>
      <c r="B5537" s="1042" t="s">
        <v>2498</v>
      </c>
      <c r="C5537" s="1008"/>
      <c r="D5537" s="1006"/>
      <c r="E5537" s="718"/>
      <c r="F5537" s="1003">
        <f t="shared" si="84"/>
        <v>0</v>
      </c>
    </row>
    <row r="5538" spans="1:6">
      <c r="A5538" s="1004"/>
      <c r="B5538" s="1042"/>
      <c r="C5538" s="1008"/>
      <c r="D5538" s="1006"/>
      <c r="E5538" s="1004"/>
      <c r="F5538" s="1003">
        <f t="shared" si="84"/>
        <v>0</v>
      </c>
    </row>
    <row r="5539" spans="1:6">
      <c r="A5539" s="1004"/>
      <c r="B5539" s="1037" t="s">
        <v>2491</v>
      </c>
      <c r="C5539" s="1008"/>
      <c r="D5539" s="1006"/>
      <c r="E5539" s="1004"/>
      <c r="F5539" s="1003">
        <f t="shared" si="84"/>
        <v>0</v>
      </c>
    </row>
    <row r="5540" spans="1:6">
      <c r="A5540" s="1004"/>
      <c r="B5540" s="1043"/>
      <c r="C5540" s="1008"/>
      <c r="D5540" s="1006"/>
      <c r="E5540" s="1004"/>
      <c r="F5540" s="1003">
        <f t="shared" si="84"/>
        <v>0</v>
      </c>
    </row>
    <row r="5541" spans="1:6" ht="51">
      <c r="A5541" s="1004"/>
      <c r="B5541" s="1037" t="s">
        <v>2479</v>
      </c>
      <c r="C5541" s="1008"/>
      <c r="D5541" s="1006"/>
      <c r="E5541" s="1004"/>
      <c r="F5541" s="1003">
        <f t="shared" si="84"/>
        <v>0</v>
      </c>
    </row>
    <row r="5542" spans="1:6">
      <c r="A5542" s="1004"/>
      <c r="B5542" s="1037"/>
      <c r="C5542" s="1008"/>
      <c r="D5542" s="1006"/>
      <c r="E5542" s="1004"/>
      <c r="F5542" s="1003">
        <f t="shared" si="84"/>
        <v>0</v>
      </c>
    </row>
    <row r="5543" spans="1:6" ht="89.25">
      <c r="A5543" s="1004"/>
      <c r="B5543" s="1038" t="s">
        <v>2499</v>
      </c>
      <c r="C5543" s="1008"/>
      <c r="D5543" s="1006"/>
      <c r="E5543" s="1004"/>
      <c r="F5543" s="1003">
        <f t="shared" si="84"/>
        <v>0</v>
      </c>
    </row>
    <row r="5544" spans="1:6">
      <c r="A5544" s="1004"/>
      <c r="B5544" s="1037"/>
      <c r="C5544" s="1008"/>
      <c r="D5544" s="1006"/>
      <c r="E5544" s="1004"/>
      <c r="F5544" s="1003">
        <f t="shared" si="84"/>
        <v>0</v>
      </c>
    </row>
    <row r="5545" spans="1:6">
      <c r="A5545" s="1004"/>
      <c r="B5545" s="1037" t="s">
        <v>2500</v>
      </c>
      <c r="C5545" s="1008"/>
      <c r="D5545" s="1006"/>
      <c r="E5545" s="1004"/>
      <c r="F5545" s="1003">
        <f t="shared" si="84"/>
        <v>0</v>
      </c>
    </row>
    <row r="5546" spans="1:6">
      <c r="A5546" s="1004"/>
      <c r="B5546" s="1037" t="s">
        <v>2501</v>
      </c>
      <c r="C5546" s="1008"/>
      <c r="D5546" s="1006"/>
      <c r="E5546" s="1004"/>
      <c r="F5546" s="1003">
        <f t="shared" si="84"/>
        <v>0</v>
      </c>
    </row>
    <row r="5547" spans="1:6" ht="18.75" customHeight="1">
      <c r="A5547" s="1004"/>
      <c r="B5547" s="351" t="s">
        <v>4312</v>
      </c>
      <c r="C5547" s="1008"/>
      <c r="D5547" s="1006"/>
      <c r="E5547" s="1004"/>
      <c r="F5547" s="1003">
        <f t="shared" si="84"/>
        <v>0</v>
      </c>
    </row>
    <row r="5548" spans="1:6">
      <c r="A5548" s="1000"/>
      <c r="B5548" s="994"/>
      <c r="C5548" s="1189" t="s">
        <v>245</v>
      </c>
      <c r="D5548" s="1006">
        <v>1</v>
      </c>
      <c r="E5548" s="1003"/>
      <c r="F5548" s="1003">
        <f t="shared" si="84"/>
        <v>0</v>
      </c>
    </row>
    <row r="5549" spans="1:6">
      <c r="A5549" s="1000"/>
      <c r="B5549" s="994"/>
      <c r="C5549" s="1189"/>
      <c r="D5549" s="1006"/>
      <c r="E5549" s="1003"/>
      <c r="F5549" s="1003">
        <f t="shared" si="84"/>
        <v>0</v>
      </c>
    </row>
    <row r="5550" spans="1:6">
      <c r="A5550" s="1000" t="s">
        <v>203</v>
      </c>
      <c r="B5550" s="350" t="s">
        <v>2502</v>
      </c>
      <c r="C5550" s="1189"/>
      <c r="D5550" s="1006"/>
      <c r="E5550" s="1003"/>
      <c r="F5550" s="1003">
        <f t="shared" si="84"/>
        <v>0</v>
      </c>
    </row>
    <row r="5551" spans="1:6" ht="267.75">
      <c r="A5551" s="1004"/>
      <c r="B5551" s="1037" t="s">
        <v>4261</v>
      </c>
      <c r="C5551" s="1008"/>
      <c r="D5551" s="1006"/>
      <c r="E5551" s="1004"/>
      <c r="F5551" s="1003">
        <f t="shared" si="84"/>
        <v>0</v>
      </c>
    </row>
    <row r="5552" spans="1:6">
      <c r="A5552" s="1004"/>
      <c r="B5552" s="1038" t="s">
        <v>2449</v>
      </c>
      <c r="C5552" s="1008"/>
      <c r="D5552" s="1006"/>
      <c r="E5552" s="1004"/>
      <c r="F5552" s="1003">
        <f t="shared" si="84"/>
        <v>0</v>
      </c>
    </row>
    <row r="5553" spans="1:6">
      <c r="A5553" s="757"/>
      <c r="B5553" s="1038" t="s">
        <v>2450</v>
      </c>
      <c r="C5553" s="1008"/>
      <c r="D5553" s="1006"/>
      <c r="E5553" s="718"/>
      <c r="F5553" s="1003">
        <f t="shared" si="84"/>
        <v>0</v>
      </c>
    </row>
    <row r="5554" spans="1:6">
      <c r="A5554" s="1045"/>
      <c r="B5554" s="1038" t="s">
        <v>2451</v>
      </c>
      <c r="C5554" s="1008"/>
      <c r="D5554" s="1006"/>
      <c r="E5554" s="718"/>
      <c r="F5554" s="1003">
        <f t="shared" si="84"/>
        <v>0</v>
      </c>
    </row>
    <row r="5555" spans="1:6">
      <c r="A5555" s="757"/>
      <c r="B5555" s="1038" t="s">
        <v>2452</v>
      </c>
      <c r="C5555" s="1008"/>
      <c r="D5555" s="1006"/>
      <c r="E5555" s="718"/>
      <c r="F5555" s="1003">
        <f t="shared" si="84"/>
        <v>0</v>
      </c>
    </row>
    <row r="5556" spans="1:6">
      <c r="A5556" s="1039"/>
      <c r="B5556" s="1038" t="s">
        <v>2453</v>
      </c>
      <c r="C5556" s="1008"/>
      <c r="D5556" s="1006"/>
      <c r="E5556" s="718"/>
      <c r="F5556" s="1003">
        <f t="shared" si="84"/>
        <v>0</v>
      </c>
    </row>
    <row r="5557" spans="1:6" ht="25.5">
      <c r="A5557" s="1039"/>
      <c r="B5557" s="1038" t="s">
        <v>2454</v>
      </c>
      <c r="C5557" s="1008"/>
      <c r="D5557" s="1006"/>
      <c r="E5557" s="718"/>
      <c r="F5557" s="1003">
        <f t="shared" si="84"/>
        <v>0</v>
      </c>
    </row>
    <row r="5558" spans="1:6">
      <c r="A5558" s="1039"/>
      <c r="B5558" s="1038" t="s">
        <v>2455</v>
      </c>
      <c r="C5558" s="1008"/>
      <c r="D5558" s="1006"/>
      <c r="E5558" s="718"/>
      <c r="F5558" s="1003">
        <f t="shared" si="84"/>
        <v>0</v>
      </c>
    </row>
    <row r="5559" spans="1:6">
      <c r="A5559" s="1039"/>
      <c r="B5559" s="1038" t="s">
        <v>2456</v>
      </c>
      <c r="C5559" s="1008"/>
      <c r="D5559" s="1006"/>
      <c r="E5559" s="718"/>
      <c r="F5559" s="1003">
        <f t="shared" si="84"/>
        <v>0</v>
      </c>
    </row>
    <row r="5560" spans="1:6" ht="25.5">
      <c r="A5560" s="757"/>
      <c r="B5560" s="1038" t="s">
        <v>2457</v>
      </c>
      <c r="C5560" s="1008"/>
      <c r="D5560" s="1006"/>
      <c r="E5560" s="708"/>
      <c r="F5560" s="1003">
        <f t="shared" si="84"/>
        <v>0</v>
      </c>
    </row>
    <row r="5561" spans="1:6" ht="63.75">
      <c r="A5561" s="757"/>
      <c r="B5561" s="1037" t="s">
        <v>2458</v>
      </c>
      <c r="C5561" s="1008"/>
      <c r="D5561" s="1006"/>
      <c r="E5561" s="718"/>
      <c r="F5561" s="1003">
        <f t="shared" si="84"/>
        <v>0</v>
      </c>
    </row>
    <row r="5562" spans="1:6" ht="102">
      <c r="A5562" s="1045"/>
      <c r="B5562" s="1037" t="s">
        <v>2459</v>
      </c>
      <c r="C5562" s="1008"/>
      <c r="D5562" s="1006"/>
      <c r="E5562" s="718"/>
      <c r="F5562" s="1003">
        <f t="shared" si="84"/>
        <v>0</v>
      </c>
    </row>
    <row r="5563" spans="1:6">
      <c r="A5563" s="757"/>
      <c r="B5563" s="1037" t="s">
        <v>2503</v>
      </c>
      <c r="C5563" s="1008"/>
      <c r="D5563" s="1006"/>
      <c r="E5563" s="718"/>
      <c r="F5563" s="1003">
        <f t="shared" si="84"/>
        <v>0</v>
      </c>
    </row>
    <row r="5564" spans="1:6">
      <c r="A5564" s="1039"/>
      <c r="B5564" s="1037" t="s">
        <v>2504</v>
      </c>
      <c r="C5564" s="1008"/>
      <c r="D5564" s="1006"/>
      <c r="E5564" s="718"/>
      <c r="F5564" s="1003">
        <f t="shared" si="84"/>
        <v>0</v>
      </c>
    </row>
    <row r="5565" spans="1:6">
      <c r="A5565" s="1039"/>
      <c r="B5565" s="1037"/>
      <c r="C5565" s="1008"/>
      <c r="D5565" s="1006"/>
      <c r="E5565" s="718"/>
      <c r="F5565" s="1003">
        <f t="shared" ref="F5565:F5628" si="85">D5565*E5565</f>
        <v>0</v>
      </c>
    </row>
    <row r="5566" spans="1:6">
      <c r="A5566" s="1039"/>
      <c r="B5566" s="1037" t="s">
        <v>2462</v>
      </c>
      <c r="C5566" s="1008"/>
      <c r="D5566" s="1006"/>
      <c r="E5566" s="718"/>
      <c r="F5566" s="1003">
        <f t="shared" si="85"/>
        <v>0</v>
      </c>
    </row>
    <row r="5567" spans="1:6">
      <c r="A5567" s="1039"/>
      <c r="B5567" s="1037"/>
      <c r="C5567" s="1008"/>
      <c r="D5567" s="1006"/>
      <c r="E5567" s="718"/>
      <c r="F5567" s="1003">
        <f t="shared" si="85"/>
        <v>0</v>
      </c>
    </row>
    <row r="5568" spans="1:6">
      <c r="A5568" s="757"/>
      <c r="B5568" s="1037" t="s">
        <v>2463</v>
      </c>
      <c r="C5568" s="1008"/>
      <c r="D5568" s="1006"/>
      <c r="E5568" s="708"/>
      <c r="F5568" s="1003">
        <f t="shared" si="85"/>
        <v>0</v>
      </c>
    </row>
    <row r="5569" spans="1:6" ht="51">
      <c r="A5569" s="757"/>
      <c r="B5569" s="1037" t="s">
        <v>2464</v>
      </c>
      <c r="C5569" s="1008"/>
      <c r="D5569" s="1006"/>
      <c r="E5569" s="718"/>
      <c r="F5569" s="1003">
        <f t="shared" si="85"/>
        <v>0</v>
      </c>
    </row>
    <row r="5570" spans="1:6">
      <c r="A5570" s="1045"/>
      <c r="B5570" s="1037"/>
      <c r="C5570" s="1008"/>
      <c r="D5570" s="1006"/>
      <c r="E5570" s="718"/>
      <c r="F5570" s="1003">
        <f t="shared" si="85"/>
        <v>0</v>
      </c>
    </row>
    <row r="5571" spans="1:6">
      <c r="A5571" s="757"/>
      <c r="B5571" s="1037" t="s">
        <v>2465</v>
      </c>
      <c r="C5571" s="1008"/>
      <c r="D5571" s="1006"/>
      <c r="E5571" s="718"/>
      <c r="F5571" s="1003">
        <f t="shared" si="85"/>
        <v>0</v>
      </c>
    </row>
    <row r="5572" spans="1:6">
      <c r="A5572" s="1045"/>
      <c r="B5572" s="1037"/>
      <c r="C5572" s="1008"/>
      <c r="D5572" s="1006"/>
      <c r="E5572" s="718"/>
      <c r="F5572" s="1003">
        <f t="shared" si="85"/>
        <v>0</v>
      </c>
    </row>
    <row r="5573" spans="1:6" ht="291" customHeight="1">
      <c r="A5573" s="757"/>
      <c r="B5573" s="1040" t="s">
        <v>2505</v>
      </c>
      <c r="C5573" s="1008"/>
      <c r="D5573" s="1006"/>
      <c r="E5573" s="718"/>
      <c r="F5573" s="1003">
        <f t="shared" si="85"/>
        <v>0</v>
      </c>
    </row>
    <row r="5574" spans="1:6">
      <c r="A5574" s="1045"/>
      <c r="B5574" s="1037"/>
      <c r="C5574" s="1008"/>
      <c r="D5574" s="1006"/>
      <c r="E5574" s="718"/>
      <c r="F5574" s="1003">
        <f t="shared" si="85"/>
        <v>0</v>
      </c>
    </row>
    <row r="5575" spans="1:6" ht="38.25">
      <c r="A5575" s="757"/>
      <c r="B5575" s="1037" t="s">
        <v>2467</v>
      </c>
      <c r="C5575" s="1008"/>
      <c r="D5575" s="1006"/>
      <c r="E5575" s="718"/>
      <c r="F5575" s="1003">
        <f t="shared" si="85"/>
        <v>0</v>
      </c>
    </row>
    <row r="5576" spans="1:6" ht="14.25">
      <c r="A5576" s="1045"/>
      <c r="B5576" s="1041" t="s">
        <v>2468</v>
      </c>
      <c r="C5576" s="1008"/>
      <c r="D5576" s="1006"/>
      <c r="E5576" s="718"/>
      <c r="F5576" s="1003">
        <f t="shared" si="85"/>
        <v>0</v>
      </c>
    </row>
    <row r="5577" spans="1:6" ht="25.5">
      <c r="A5577" s="757"/>
      <c r="B5577" s="1041" t="s">
        <v>2506</v>
      </c>
      <c r="C5577" s="1008"/>
      <c r="D5577" s="1006"/>
      <c r="E5577" s="718"/>
      <c r="F5577" s="1003">
        <f t="shared" si="85"/>
        <v>0</v>
      </c>
    </row>
    <row r="5578" spans="1:6" ht="25.5">
      <c r="A5578" s="1045"/>
      <c r="B5578" s="1041" t="s">
        <v>2507</v>
      </c>
      <c r="C5578" s="1008"/>
      <c r="D5578" s="1006"/>
      <c r="E5578" s="718"/>
      <c r="F5578" s="1003">
        <f t="shared" si="85"/>
        <v>0</v>
      </c>
    </row>
    <row r="5579" spans="1:6">
      <c r="A5579" s="757"/>
      <c r="B5579" s="1041" t="s">
        <v>2508</v>
      </c>
      <c r="C5579" s="1008"/>
      <c r="D5579" s="1006"/>
      <c r="E5579" s="718"/>
      <c r="F5579" s="1003">
        <f t="shared" si="85"/>
        <v>0</v>
      </c>
    </row>
    <row r="5580" spans="1:6">
      <c r="A5580" s="1047"/>
      <c r="B5580" s="1037"/>
      <c r="C5580" s="1008"/>
      <c r="D5580" s="1006"/>
      <c r="E5580" s="615"/>
      <c r="F5580" s="1003">
        <f t="shared" si="85"/>
        <v>0</v>
      </c>
    </row>
    <row r="5581" spans="1:6" ht="51">
      <c r="A5581" s="1047"/>
      <c r="B5581" s="1037" t="s">
        <v>2472</v>
      </c>
      <c r="C5581" s="1008"/>
      <c r="D5581" s="1006"/>
      <c r="E5581" s="615"/>
      <c r="F5581" s="1003">
        <f t="shared" si="85"/>
        <v>0</v>
      </c>
    </row>
    <row r="5582" spans="1:6">
      <c r="A5582" s="670"/>
      <c r="B5582" s="1037"/>
      <c r="C5582" s="1008"/>
      <c r="D5582" s="1006"/>
      <c r="E5582" s="615"/>
      <c r="F5582" s="1003">
        <f t="shared" si="85"/>
        <v>0</v>
      </c>
    </row>
    <row r="5583" spans="1:6" ht="38.25">
      <c r="A5583" s="757"/>
      <c r="B5583" s="1037" t="s">
        <v>2473</v>
      </c>
      <c r="C5583" s="1008"/>
      <c r="D5583" s="1006"/>
      <c r="E5583" s="615"/>
      <c r="F5583" s="1003">
        <f t="shared" si="85"/>
        <v>0</v>
      </c>
    </row>
    <row r="5584" spans="1:6" ht="14.25">
      <c r="A5584" s="1048"/>
      <c r="B5584" s="1041" t="s">
        <v>2474</v>
      </c>
      <c r="C5584" s="1008"/>
      <c r="D5584" s="1006"/>
      <c r="E5584" s="615"/>
      <c r="F5584" s="1003">
        <f t="shared" si="85"/>
        <v>0</v>
      </c>
    </row>
    <row r="5585" spans="1:6" ht="25.5">
      <c r="A5585" s="1047"/>
      <c r="B5585" s="1041" t="s">
        <v>2475</v>
      </c>
      <c r="C5585" s="1008"/>
      <c r="D5585" s="1006"/>
      <c r="E5585" s="615"/>
      <c r="F5585" s="1003">
        <f t="shared" si="85"/>
        <v>0</v>
      </c>
    </row>
    <row r="5586" spans="1:6" ht="30" customHeight="1">
      <c r="A5586" s="670"/>
      <c r="B5586" s="1041" t="s">
        <v>2509</v>
      </c>
      <c r="C5586" s="1008"/>
      <c r="D5586" s="1006"/>
      <c r="E5586" s="615"/>
      <c r="F5586" s="1003">
        <f t="shared" si="85"/>
        <v>0</v>
      </c>
    </row>
    <row r="5587" spans="1:6">
      <c r="A5587" s="1045"/>
      <c r="B5587" s="1041" t="s">
        <v>2510</v>
      </c>
      <c r="C5587" s="1008"/>
      <c r="D5587" s="1006"/>
      <c r="E5587" s="615"/>
      <c r="F5587" s="1003">
        <f t="shared" si="85"/>
        <v>0</v>
      </c>
    </row>
    <row r="5588" spans="1:6">
      <c r="A5588" s="757"/>
      <c r="B5588" s="1037"/>
      <c r="C5588" s="1008"/>
      <c r="D5588" s="1006"/>
      <c r="E5588" s="615"/>
      <c r="F5588" s="1003">
        <f t="shared" si="85"/>
        <v>0</v>
      </c>
    </row>
    <row r="5589" spans="1:6" ht="127.5">
      <c r="A5589" s="757"/>
      <c r="B5589" s="1042" t="s">
        <v>2511</v>
      </c>
      <c r="C5589" s="1008"/>
      <c r="D5589" s="1006"/>
      <c r="E5589" s="718"/>
      <c r="F5589" s="1003">
        <f t="shared" si="85"/>
        <v>0</v>
      </c>
    </row>
    <row r="5590" spans="1:6" ht="17.25" customHeight="1">
      <c r="A5590" s="757"/>
      <c r="B5590" s="1042"/>
      <c r="C5590" s="1008"/>
      <c r="D5590" s="1006"/>
      <c r="E5590" s="718"/>
      <c r="F5590" s="1003">
        <f t="shared" si="85"/>
        <v>0</v>
      </c>
    </row>
    <row r="5591" spans="1:6">
      <c r="A5591" s="757"/>
      <c r="B5591" s="1037" t="s">
        <v>2465</v>
      </c>
      <c r="C5591" s="1008"/>
      <c r="D5591" s="1006"/>
      <c r="E5591" s="718"/>
      <c r="F5591" s="1003">
        <f t="shared" si="85"/>
        <v>0</v>
      </c>
    </row>
    <row r="5592" spans="1:6">
      <c r="A5592" s="757"/>
      <c r="B5592" s="1043"/>
      <c r="C5592" s="1008"/>
      <c r="D5592" s="1006"/>
      <c r="E5592" s="718"/>
      <c r="F5592" s="1003">
        <f t="shared" si="85"/>
        <v>0</v>
      </c>
    </row>
    <row r="5593" spans="1:6" ht="51">
      <c r="A5593" s="757"/>
      <c r="B5593" s="1037" t="s">
        <v>2479</v>
      </c>
      <c r="C5593" s="1008"/>
      <c r="D5593" s="1006"/>
      <c r="E5593" s="718"/>
      <c r="F5593" s="1003">
        <f t="shared" si="85"/>
        <v>0</v>
      </c>
    </row>
    <row r="5594" spans="1:6">
      <c r="A5594" s="757"/>
      <c r="B5594" s="1037"/>
      <c r="C5594" s="1008"/>
      <c r="D5594" s="1006"/>
      <c r="E5594" s="718"/>
      <c r="F5594" s="1003">
        <f t="shared" si="85"/>
        <v>0</v>
      </c>
    </row>
    <row r="5595" spans="1:6">
      <c r="A5595" s="757"/>
      <c r="B5595" s="1037" t="s">
        <v>2480</v>
      </c>
      <c r="C5595" s="1008"/>
      <c r="D5595" s="1006"/>
      <c r="E5595" s="718"/>
      <c r="F5595" s="1003">
        <f t="shared" si="85"/>
        <v>0</v>
      </c>
    </row>
    <row r="5596" spans="1:6" ht="51">
      <c r="A5596" s="757"/>
      <c r="B5596" s="1037" t="s">
        <v>2481</v>
      </c>
      <c r="C5596" s="1008"/>
      <c r="D5596" s="1006"/>
      <c r="E5596" s="718"/>
      <c r="F5596" s="1003">
        <f t="shared" si="85"/>
        <v>0</v>
      </c>
    </row>
    <row r="5597" spans="1:6">
      <c r="A5597" s="757"/>
      <c r="B5597" s="1037"/>
      <c r="C5597" s="1008"/>
      <c r="D5597" s="1006"/>
      <c r="E5597" s="718"/>
      <c r="F5597" s="1003">
        <f t="shared" si="85"/>
        <v>0</v>
      </c>
    </row>
    <row r="5598" spans="1:6">
      <c r="A5598" s="1047"/>
      <c r="B5598" s="1037" t="s">
        <v>2465</v>
      </c>
      <c r="C5598" s="1008"/>
      <c r="D5598" s="1006"/>
      <c r="E5598" s="708"/>
      <c r="F5598" s="1003">
        <f t="shared" si="85"/>
        <v>0</v>
      </c>
    </row>
    <row r="5599" spans="1:6">
      <c r="A5599" s="1047"/>
      <c r="B5599" s="1037"/>
      <c r="C5599" s="1008"/>
      <c r="D5599" s="1006"/>
      <c r="E5599" s="718"/>
      <c r="F5599" s="1003">
        <f t="shared" si="85"/>
        <v>0</v>
      </c>
    </row>
    <row r="5600" spans="1:6" ht="140.25">
      <c r="A5600" s="1047"/>
      <c r="B5600" s="1042" t="s">
        <v>2512</v>
      </c>
      <c r="C5600" s="1008"/>
      <c r="D5600" s="1006"/>
      <c r="E5600" s="718"/>
      <c r="F5600" s="1003">
        <f t="shared" si="85"/>
        <v>0</v>
      </c>
    </row>
    <row r="5601" spans="1:6" ht="13.5" customHeight="1">
      <c r="A5601" s="1004"/>
      <c r="B5601" s="1042" t="s">
        <v>2483</v>
      </c>
      <c r="C5601" s="1008"/>
      <c r="D5601" s="1006"/>
      <c r="E5601" s="1004"/>
      <c r="F5601" s="1003">
        <f t="shared" si="85"/>
        <v>0</v>
      </c>
    </row>
    <row r="5602" spans="1:6">
      <c r="A5602" s="1004"/>
      <c r="B5602" s="1042"/>
      <c r="C5602" s="1008"/>
      <c r="D5602" s="1006"/>
      <c r="E5602" s="1004"/>
      <c r="F5602" s="1003">
        <f t="shared" si="85"/>
        <v>0</v>
      </c>
    </row>
    <row r="5603" spans="1:6">
      <c r="A5603" s="1004"/>
      <c r="B5603" s="1037" t="s">
        <v>2465</v>
      </c>
      <c r="C5603" s="1008"/>
      <c r="D5603" s="1006"/>
      <c r="E5603" s="1004"/>
      <c r="F5603" s="1003">
        <f t="shared" si="85"/>
        <v>0</v>
      </c>
    </row>
    <row r="5604" spans="1:6">
      <c r="A5604" s="1004"/>
      <c r="B5604" s="1037"/>
      <c r="C5604" s="1008"/>
      <c r="D5604" s="1006"/>
      <c r="E5604" s="1004"/>
      <c r="F5604" s="1003">
        <f t="shared" si="85"/>
        <v>0</v>
      </c>
    </row>
    <row r="5605" spans="1:6" ht="51">
      <c r="A5605" s="1004"/>
      <c r="B5605" s="1037" t="s">
        <v>2484</v>
      </c>
      <c r="C5605" s="1008"/>
      <c r="D5605" s="1006"/>
      <c r="E5605" s="1004"/>
      <c r="F5605" s="1003">
        <f t="shared" si="85"/>
        <v>0</v>
      </c>
    </row>
    <row r="5606" spans="1:6">
      <c r="A5606" s="1004"/>
      <c r="B5606" s="1037"/>
      <c r="C5606" s="1008"/>
      <c r="D5606" s="1006"/>
      <c r="E5606" s="1004"/>
      <c r="F5606" s="1003">
        <f t="shared" si="85"/>
        <v>0</v>
      </c>
    </row>
    <row r="5607" spans="1:6" ht="89.25">
      <c r="A5607" s="1004"/>
      <c r="B5607" s="1038" t="s">
        <v>2485</v>
      </c>
      <c r="C5607" s="1008"/>
      <c r="D5607" s="1006"/>
      <c r="E5607" s="1004"/>
      <c r="F5607" s="1003">
        <f t="shared" si="85"/>
        <v>0</v>
      </c>
    </row>
    <row r="5608" spans="1:6">
      <c r="A5608" s="1004"/>
      <c r="B5608" s="1037"/>
      <c r="C5608" s="1008"/>
      <c r="D5608" s="1006"/>
      <c r="E5608" s="1004"/>
      <c r="F5608" s="1003">
        <f t="shared" si="85"/>
        <v>0</v>
      </c>
    </row>
    <row r="5609" spans="1:6" ht="25.5">
      <c r="A5609" s="1004"/>
      <c r="B5609" s="1037" t="s">
        <v>2513</v>
      </c>
      <c r="C5609" s="1008"/>
      <c r="D5609" s="1006"/>
      <c r="E5609" s="1004"/>
      <c r="F5609" s="1003">
        <f t="shared" si="85"/>
        <v>0</v>
      </c>
    </row>
    <row r="5610" spans="1:6">
      <c r="A5610" s="1004"/>
      <c r="B5610" s="1037" t="s">
        <v>2514</v>
      </c>
      <c r="C5610" s="1008"/>
      <c r="D5610" s="1006"/>
      <c r="E5610" s="1004"/>
      <c r="F5610" s="1003">
        <f t="shared" si="85"/>
        <v>0</v>
      </c>
    </row>
    <row r="5611" spans="1:6" ht="30.75" customHeight="1">
      <c r="A5611" s="1004"/>
      <c r="B5611" s="351" t="s">
        <v>2488</v>
      </c>
      <c r="C5611" s="1008"/>
      <c r="D5611" s="1006"/>
      <c r="E5611" s="1004"/>
      <c r="F5611" s="1003">
        <f t="shared" si="85"/>
        <v>0</v>
      </c>
    </row>
    <row r="5612" spans="1:6">
      <c r="A5612" s="1000"/>
      <c r="B5612" s="994"/>
      <c r="C5612" s="1189" t="s">
        <v>245</v>
      </c>
      <c r="D5612" s="1006">
        <v>1</v>
      </c>
      <c r="E5612" s="1003"/>
      <c r="F5612" s="1003">
        <f t="shared" si="85"/>
        <v>0</v>
      </c>
    </row>
    <row r="5613" spans="1:6">
      <c r="A5613" s="1000"/>
      <c r="B5613" s="386"/>
      <c r="C5613" s="1189"/>
      <c r="D5613" s="1006"/>
      <c r="E5613" s="1004"/>
      <c r="F5613" s="1003">
        <f t="shared" si="85"/>
        <v>0</v>
      </c>
    </row>
    <row r="5614" spans="1:6" s="69" customFormat="1" ht="38.25">
      <c r="A5614" s="1000" t="s">
        <v>205</v>
      </c>
      <c r="B5614" s="363" t="s">
        <v>2515</v>
      </c>
      <c r="C5614" s="506"/>
      <c r="D5614" s="506"/>
      <c r="E5614" s="358"/>
      <c r="F5614" s="1003">
        <f t="shared" si="85"/>
        <v>0</v>
      </c>
    </row>
    <row r="5615" spans="1:6" s="69" customFormat="1" ht="51">
      <c r="A5615" s="357"/>
      <c r="B5615" s="1049" t="s">
        <v>3673</v>
      </c>
      <c r="C5615" s="507"/>
      <c r="D5615" s="508"/>
      <c r="E5615" s="75"/>
      <c r="F5615" s="1003">
        <f t="shared" si="85"/>
        <v>0</v>
      </c>
    </row>
    <row r="5616" spans="1:6" s="69" customFormat="1">
      <c r="A5616" s="357"/>
      <c r="B5616" s="1050" t="s">
        <v>3674</v>
      </c>
      <c r="C5616" s="509"/>
      <c r="D5616" s="510"/>
      <c r="E5616" s="75"/>
      <c r="F5616" s="1003">
        <f t="shared" si="85"/>
        <v>0</v>
      </c>
    </row>
    <row r="5617" spans="1:6" s="69" customFormat="1">
      <c r="A5617" s="357"/>
      <c r="B5617" s="1051" t="s">
        <v>3675</v>
      </c>
      <c r="C5617" s="509"/>
      <c r="D5617" s="510"/>
      <c r="E5617" s="75"/>
      <c r="F5617" s="1003">
        <f t="shared" si="85"/>
        <v>0</v>
      </c>
    </row>
    <row r="5618" spans="1:6" s="69" customFormat="1" ht="51">
      <c r="A5618" s="357"/>
      <c r="B5618" s="1052" t="s">
        <v>3676</v>
      </c>
      <c r="C5618" s="511"/>
      <c r="D5618" s="512"/>
      <c r="E5618" s="75"/>
      <c r="F5618" s="1003">
        <f t="shared" si="85"/>
        <v>0</v>
      </c>
    </row>
    <row r="5619" spans="1:6" s="69" customFormat="1" ht="25.5">
      <c r="A5619" s="357"/>
      <c r="B5619" s="1051" t="s">
        <v>3677</v>
      </c>
      <c r="C5619" s="509"/>
      <c r="D5619" s="510"/>
      <c r="E5619" s="75"/>
      <c r="F5619" s="1003">
        <f t="shared" si="85"/>
        <v>0</v>
      </c>
    </row>
    <row r="5620" spans="1:6" s="69" customFormat="1" ht="25.5">
      <c r="A5620" s="357"/>
      <c r="B5620" s="1051" t="s">
        <v>3678</v>
      </c>
      <c r="C5620" s="509"/>
      <c r="D5620" s="510"/>
      <c r="E5620" s="75"/>
      <c r="F5620" s="1003">
        <f t="shared" si="85"/>
        <v>0</v>
      </c>
    </row>
    <row r="5621" spans="1:6" s="69" customFormat="1" ht="25.5">
      <c r="A5621" s="357"/>
      <c r="B5621" s="1051" t="s">
        <v>3679</v>
      </c>
      <c r="C5621" s="509"/>
      <c r="D5621" s="510"/>
      <c r="E5621" s="75"/>
      <c r="F5621" s="1003">
        <f t="shared" si="85"/>
        <v>0</v>
      </c>
    </row>
    <row r="5622" spans="1:6" s="69" customFormat="1">
      <c r="A5622" s="357"/>
      <c r="B5622" s="1051" t="s">
        <v>2516</v>
      </c>
      <c r="C5622" s="509"/>
      <c r="D5622" s="510"/>
      <c r="E5622" s="75"/>
      <c r="F5622" s="1003">
        <f t="shared" si="85"/>
        <v>0</v>
      </c>
    </row>
    <row r="5623" spans="1:6" s="69" customFormat="1" ht="25.5">
      <c r="A5623" s="357"/>
      <c r="B5623" s="1051" t="s">
        <v>3680</v>
      </c>
      <c r="C5623" s="511"/>
      <c r="D5623" s="512"/>
      <c r="E5623" s="75"/>
      <c r="F5623" s="1003">
        <f t="shared" si="85"/>
        <v>0</v>
      </c>
    </row>
    <row r="5624" spans="1:6" s="69" customFormat="1" ht="25.5">
      <c r="A5624" s="357"/>
      <c r="B5624" s="1051" t="s">
        <v>3681</v>
      </c>
      <c r="C5624" s="509"/>
      <c r="D5624" s="510"/>
      <c r="E5624" s="75"/>
      <c r="F5624" s="1003">
        <f t="shared" si="85"/>
        <v>0</v>
      </c>
    </row>
    <row r="5625" spans="1:6" s="69" customFormat="1" ht="25.5" customHeight="1">
      <c r="A5625" s="357"/>
      <c r="B5625" s="1051" t="s">
        <v>2517</v>
      </c>
      <c r="C5625" s="511"/>
      <c r="D5625" s="512"/>
      <c r="E5625" s="75"/>
      <c r="F5625" s="1003">
        <f t="shared" si="85"/>
        <v>0</v>
      </c>
    </row>
    <row r="5626" spans="1:6" s="69" customFormat="1">
      <c r="A5626" s="357"/>
      <c r="B5626" s="1053" t="s">
        <v>3682</v>
      </c>
      <c r="C5626" s="509"/>
      <c r="D5626" s="510"/>
      <c r="E5626" s="75"/>
      <c r="F5626" s="1003">
        <f t="shared" si="85"/>
        <v>0</v>
      </c>
    </row>
    <row r="5627" spans="1:6" s="69" customFormat="1" ht="25.5">
      <c r="A5627" s="357"/>
      <c r="B5627" s="1054" t="s">
        <v>3683</v>
      </c>
      <c r="C5627" s="509"/>
      <c r="D5627" s="510"/>
      <c r="E5627" s="75"/>
      <c r="F5627" s="1003">
        <f t="shared" si="85"/>
        <v>0</v>
      </c>
    </row>
    <row r="5628" spans="1:6" s="69" customFormat="1" ht="25.5">
      <c r="A5628" s="357"/>
      <c r="B5628" s="1054" t="s">
        <v>3684</v>
      </c>
      <c r="C5628" s="511"/>
      <c r="D5628" s="512"/>
      <c r="E5628" s="75"/>
      <c r="F5628" s="1003">
        <f t="shared" si="85"/>
        <v>0</v>
      </c>
    </row>
    <row r="5629" spans="1:6" s="69" customFormat="1">
      <c r="A5629" s="357"/>
      <c r="B5629" s="1053" t="s">
        <v>3685</v>
      </c>
      <c r="C5629" s="509"/>
      <c r="D5629" s="513"/>
      <c r="E5629" s="75"/>
      <c r="F5629" s="1003">
        <f t="shared" ref="F5629:F5692" si="86">D5629*E5629</f>
        <v>0</v>
      </c>
    </row>
    <row r="5630" spans="1:6" s="69" customFormat="1">
      <c r="A5630" s="357"/>
      <c r="B5630" s="1054" t="s">
        <v>3686</v>
      </c>
      <c r="C5630" s="509"/>
      <c r="D5630" s="513"/>
      <c r="E5630" s="75"/>
      <c r="F5630" s="1003">
        <f t="shared" si="86"/>
        <v>0</v>
      </c>
    </row>
    <row r="5631" spans="1:6" s="69" customFormat="1" ht="25.5">
      <c r="A5631" s="357"/>
      <c r="B5631" s="1055" t="s">
        <v>3687</v>
      </c>
      <c r="C5631" s="509"/>
      <c r="D5631" s="513"/>
      <c r="E5631" s="358"/>
      <c r="F5631" s="1003">
        <f t="shared" si="86"/>
        <v>0</v>
      </c>
    </row>
    <row r="5632" spans="1:6" s="69" customFormat="1" ht="25.5">
      <c r="A5632" s="357"/>
      <c r="B5632" s="1051" t="s">
        <v>3688</v>
      </c>
      <c r="C5632" s="509"/>
      <c r="D5632" s="513"/>
      <c r="E5632" s="358"/>
      <c r="F5632" s="1003">
        <f t="shared" si="86"/>
        <v>0</v>
      </c>
    </row>
    <row r="5633" spans="1:6" s="69" customFormat="1" ht="25.5">
      <c r="A5633" s="357"/>
      <c r="B5633" s="1051" t="s">
        <v>3689</v>
      </c>
      <c r="C5633" s="509"/>
      <c r="D5633" s="513"/>
      <c r="E5633" s="358"/>
      <c r="F5633" s="1003">
        <f t="shared" si="86"/>
        <v>0</v>
      </c>
    </row>
    <row r="5634" spans="1:6" s="69" customFormat="1" ht="25.5">
      <c r="A5634" s="357"/>
      <c r="B5634" s="1042" t="s">
        <v>3690</v>
      </c>
      <c r="C5634" s="509"/>
      <c r="D5634" s="513"/>
      <c r="E5634" s="358"/>
      <c r="F5634" s="1003">
        <f t="shared" si="86"/>
        <v>0</v>
      </c>
    </row>
    <row r="5635" spans="1:6" s="69" customFormat="1">
      <c r="A5635" s="357"/>
      <c r="B5635" s="1042" t="s">
        <v>3691</v>
      </c>
      <c r="C5635" s="509"/>
      <c r="D5635" s="513"/>
      <c r="E5635" s="358"/>
      <c r="F5635" s="1003">
        <f t="shared" si="86"/>
        <v>0</v>
      </c>
    </row>
    <row r="5636" spans="1:6" s="69" customFormat="1" ht="25.5">
      <c r="A5636" s="357"/>
      <c r="B5636" s="1056" t="s">
        <v>3692</v>
      </c>
      <c r="C5636" s="509"/>
      <c r="D5636" s="513"/>
      <c r="E5636" s="358"/>
      <c r="F5636" s="1003">
        <f t="shared" si="86"/>
        <v>0</v>
      </c>
    </row>
    <row r="5637" spans="1:6">
      <c r="A5637" s="1000"/>
      <c r="B5637" s="994"/>
      <c r="C5637" s="1189" t="s">
        <v>245</v>
      </c>
      <c r="D5637" s="1006">
        <v>1</v>
      </c>
      <c r="E5637" s="1003"/>
      <c r="F5637" s="1003">
        <f t="shared" si="86"/>
        <v>0</v>
      </c>
    </row>
    <row r="5638" spans="1:6">
      <c r="A5638" s="1000"/>
      <c r="B5638" s="1037"/>
      <c r="C5638" s="1008"/>
      <c r="D5638" s="1006"/>
      <c r="E5638" s="1004"/>
      <c r="F5638" s="1003">
        <f t="shared" si="86"/>
        <v>0</v>
      </c>
    </row>
    <row r="5639" spans="1:6" ht="38.25">
      <c r="A5639" s="1000" t="s">
        <v>137</v>
      </c>
      <c r="B5639" s="363" t="s">
        <v>3693</v>
      </c>
      <c r="C5639" s="1057"/>
      <c r="D5639" s="1057"/>
      <c r="E5639" s="1004"/>
      <c r="F5639" s="1003">
        <f t="shared" si="86"/>
        <v>0</v>
      </c>
    </row>
    <row r="5640" spans="1:6" ht="51">
      <c r="A5640" s="1000"/>
      <c r="B5640" s="1049" t="s">
        <v>3694</v>
      </c>
      <c r="C5640" s="509"/>
      <c r="D5640" s="510"/>
      <c r="E5640" s="1004"/>
      <c r="F5640" s="1003">
        <f t="shared" si="86"/>
        <v>0</v>
      </c>
    </row>
    <row r="5641" spans="1:6">
      <c r="A5641" s="1000"/>
      <c r="B5641" s="1050" t="s">
        <v>3674</v>
      </c>
      <c r="C5641" s="509"/>
      <c r="D5641" s="510"/>
      <c r="E5641" s="1004"/>
      <c r="F5641" s="1003">
        <f t="shared" si="86"/>
        <v>0</v>
      </c>
    </row>
    <row r="5642" spans="1:6">
      <c r="A5642" s="1000"/>
      <c r="B5642" s="1051" t="s">
        <v>3695</v>
      </c>
      <c r="C5642" s="509"/>
      <c r="D5642" s="510"/>
      <c r="E5642" s="1004"/>
      <c r="F5642" s="1003">
        <f t="shared" si="86"/>
        <v>0</v>
      </c>
    </row>
    <row r="5643" spans="1:6" ht="63.75">
      <c r="A5643" s="1000"/>
      <c r="B5643" s="1058" t="s">
        <v>3696</v>
      </c>
      <c r="C5643" s="509"/>
      <c r="D5643" s="510"/>
      <c r="E5643" s="1004"/>
      <c r="F5643" s="1003">
        <f t="shared" si="86"/>
        <v>0</v>
      </c>
    </row>
    <row r="5644" spans="1:6" ht="25.5">
      <c r="A5644" s="1000"/>
      <c r="B5644" s="1051" t="s">
        <v>3697</v>
      </c>
      <c r="C5644" s="509"/>
      <c r="D5644" s="510"/>
      <c r="E5644" s="1004"/>
      <c r="F5644" s="1003">
        <f t="shared" si="86"/>
        <v>0</v>
      </c>
    </row>
    <row r="5645" spans="1:6" ht="25.5">
      <c r="A5645" s="1000"/>
      <c r="B5645" s="1051" t="s">
        <v>3678</v>
      </c>
      <c r="C5645" s="509"/>
      <c r="D5645" s="510"/>
      <c r="E5645" s="1004"/>
      <c r="F5645" s="1003">
        <f t="shared" si="86"/>
        <v>0</v>
      </c>
    </row>
    <row r="5646" spans="1:6">
      <c r="A5646" s="1000"/>
      <c r="B5646" s="1051" t="s">
        <v>1396</v>
      </c>
      <c r="C5646" s="509"/>
      <c r="D5646" s="510"/>
      <c r="E5646" s="1004"/>
      <c r="F5646" s="1003">
        <f t="shared" si="86"/>
        <v>0</v>
      </c>
    </row>
    <row r="5647" spans="1:6" ht="25.5">
      <c r="A5647" s="1000"/>
      <c r="B5647" s="1051" t="s">
        <v>3698</v>
      </c>
      <c r="C5647" s="509"/>
      <c r="D5647" s="510"/>
      <c r="E5647" s="1004"/>
      <c r="F5647" s="1003">
        <f t="shared" si="86"/>
        <v>0</v>
      </c>
    </row>
    <row r="5648" spans="1:6" ht="25.5">
      <c r="A5648" s="1000"/>
      <c r="B5648" s="1051" t="s">
        <v>3680</v>
      </c>
      <c r="C5648" s="509"/>
      <c r="D5648" s="510"/>
      <c r="E5648" s="1004"/>
      <c r="F5648" s="1003">
        <f t="shared" si="86"/>
        <v>0</v>
      </c>
    </row>
    <row r="5649" spans="1:6" ht="25.5">
      <c r="A5649" s="1000"/>
      <c r="B5649" s="1051" t="s">
        <v>3681</v>
      </c>
      <c r="C5649" s="509"/>
      <c r="D5649" s="510"/>
      <c r="E5649" s="1004"/>
      <c r="F5649" s="1003">
        <f t="shared" si="86"/>
        <v>0</v>
      </c>
    </row>
    <row r="5650" spans="1:6" ht="25.5">
      <c r="A5650" s="1000"/>
      <c r="B5650" s="1051" t="s">
        <v>2517</v>
      </c>
      <c r="C5650" s="509"/>
      <c r="D5650" s="510"/>
      <c r="E5650" s="1004"/>
      <c r="F5650" s="1003">
        <f t="shared" si="86"/>
        <v>0</v>
      </c>
    </row>
    <row r="5651" spans="1:6">
      <c r="A5651" s="1000"/>
      <c r="B5651" s="1053" t="s">
        <v>3682</v>
      </c>
      <c r="C5651" s="509"/>
      <c r="D5651" s="510"/>
      <c r="E5651" s="1004"/>
      <c r="F5651" s="1003">
        <f t="shared" si="86"/>
        <v>0</v>
      </c>
    </row>
    <row r="5652" spans="1:6" ht="25.5">
      <c r="A5652" s="1000"/>
      <c r="B5652" s="1054" t="s">
        <v>3683</v>
      </c>
      <c r="C5652" s="509"/>
      <c r="D5652" s="510"/>
      <c r="E5652" s="1004"/>
      <c r="F5652" s="1003">
        <f t="shared" si="86"/>
        <v>0</v>
      </c>
    </row>
    <row r="5653" spans="1:6" ht="25.5">
      <c r="A5653" s="1000"/>
      <c r="B5653" s="1054" t="s">
        <v>3699</v>
      </c>
      <c r="C5653" s="509"/>
      <c r="D5653" s="510"/>
      <c r="E5653" s="1004"/>
      <c r="F5653" s="1003">
        <f t="shared" si="86"/>
        <v>0</v>
      </c>
    </row>
    <row r="5654" spans="1:6">
      <c r="A5654" s="1000"/>
      <c r="B5654" s="1053" t="s">
        <v>3685</v>
      </c>
      <c r="C5654" s="509"/>
      <c r="D5654" s="513"/>
      <c r="E5654" s="1004"/>
      <c r="F5654" s="1003">
        <f t="shared" si="86"/>
        <v>0</v>
      </c>
    </row>
    <row r="5655" spans="1:6">
      <c r="A5655" s="1000"/>
      <c r="B5655" s="1054" t="s">
        <v>3700</v>
      </c>
      <c r="C5655" s="509"/>
      <c r="D5655" s="513"/>
      <c r="E5655" s="1004"/>
      <c r="F5655" s="1003">
        <f t="shared" si="86"/>
        <v>0</v>
      </c>
    </row>
    <row r="5656" spans="1:6" ht="14.25" customHeight="1">
      <c r="A5656" s="1000"/>
      <c r="B5656" s="1055" t="s">
        <v>3701</v>
      </c>
      <c r="C5656" s="509"/>
      <c r="D5656" s="513"/>
      <c r="E5656" s="1004"/>
      <c r="F5656" s="1003">
        <f t="shared" si="86"/>
        <v>0</v>
      </c>
    </row>
    <row r="5657" spans="1:6" ht="25.5">
      <c r="A5657" s="1000"/>
      <c r="B5657" s="1051" t="s">
        <v>3702</v>
      </c>
      <c r="C5657" s="509"/>
      <c r="D5657" s="513"/>
      <c r="E5657" s="1004"/>
      <c r="F5657" s="1003">
        <f t="shared" si="86"/>
        <v>0</v>
      </c>
    </row>
    <row r="5658" spans="1:6" ht="25.5">
      <c r="A5658" s="1000"/>
      <c r="B5658" s="1042" t="s">
        <v>3690</v>
      </c>
      <c r="C5658" s="509"/>
      <c r="D5658" s="513"/>
      <c r="E5658" s="1004"/>
      <c r="F5658" s="1003">
        <f t="shared" si="86"/>
        <v>0</v>
      </c>
    </row>
    <row r="5659" spans="1:6">
      <c r="A5659" s="1000"/>
      <c r="B5659" s="1042" t="s">
        <v>3691</v>
      </c>
      <c r="C5659" s="509"/>
      <c r="D5659" s="513"/>
      <c r="E5659" s="1004"/>
      <c r="F5659" s="1003">
        <f t="shared" si="86"/>
        <v>0</v>
      </c>
    </row>
    <row r="5660" spans="1:6" ht="25.5">
      <c r="A5660" s="1000"/>
      <c r="B5660" s="1056" t="s">
        <v>3692</v>
      </c>
      <c r="C5660" s="509"/>
      <c r="D5660" s="513"/>
      <c r="E5660" s="1004"/>
      <c r="F5660" s="1003">
        <f t="shared" si="86"/>
        <v>0</v>
      </c>
    </row>
    <row r="5661" spans="1:6">
      <c r="A5661" s="1000"/>
      <c r="B5661" s="994"/>
      <c r="C5661" s="1189" t="s">
        <v>245</v>
      </c>
      <c r="D5661" s="1006">
        <v>1</v>
      </c>
      <c r="E5661" s="1003"/>
      <c r="F5661" s="1003">
        <f t="shared" si="86"/>
        <v>0</v>
      </c>
    </row>
    <row r="5662" spans="1:6">
      <c r="A5662" s="1000"/>
      <c r="B5662" s="994"/>
      <c r="C5662" s="1189"/>
      <c r="D5662" s="1006"/>
      <c r="E5662" s="1004"/>
      <c r="F5662" s="1003">
        <f t="shared" si="86"/>
        <v>0</v>
      </c>
    </row>
    <row r="5663" spans="1:6" ht="28.5" customHeight="1">
      <c r="A5663" s="1000" t="s">
        <v>144</v>
      </c>
      <c r="B5663" s="363" t="s">
        <v>3703</v>
      </c>
      <c r="C5663" s="1057"/>
      <c r="D5663" s="1057"/>
      <c r="E5663" s="718"/>
      <c r="F5663" s="1003">
        <f t="shared" si="86"/>
        <v>0</v>
      </c>
    </row>
    <row r="5664" spans="1:6" ht="51">
      <c r="A5664" s="1000"/>
      <c r="B5664" s="1049" t="s">
        <v>3694</v>
      </c>
      <c r="C5664" s="510"/>
      <c r="D5664" s="510"/>
      <c r="E5664" s="718"/>
      <c r="F5664" s="1003">
        <f t="shared" si="86"/>
        <v>0</v>
      </c>
    </row>
    <row r="5665" spans="1:6">
      <c r="A5665" s="1000"/>
      <c r="B5665" s="1050" t="s">
        <v>3674</v>
      </c>
      <c r="C5665" s="510"/>
      <c r="D5665" s="510"/>
      <c r="E5665" s="718"/>
      <c r="F5665" s="1003">
        <f t="shared" si="86"/>
        <v>0</v>
      </c>
    </row>
    <row r="5666" spans="1:6">
      <c r="A5666" s="1000"/>
      <c r="B5666" s="1051" t="s">
        <v>3704</v>
      </c>
      <c r="C5666" s="510"/>
      <c r="D5666" s="510"/>
      <c r="E5666" s="718"/>
      <c r="F5666" s="1003">
        <f t="shared" si="86"/>
        <v>0</v>
      </c>
    </row>
    <row r="5667" spans="1:6" ht="63.75">
      <c r="A5667" s="1000"/>
      <c r="B5667" s="1052" t="s">
        <v>3696</v>
      </c>
      <c r="C5667" s="510"/>
      <c r="D5667" s="510"/>
      <c r="E5667" s="718"/>
      <c r="F5667" s="1003">
        <f t="shared" si="86"/>
        <v>0</v>
      </c>
    </row>
    <row r="5668" spans="1:6" ht="25.5">
      <c r="A5668" s="1000"/>
      <c r="B5668" s="1051" t="s">
        <v>3705</v>
      </c>
      <c r="C5668" s="510"/>
      <c r="D5668" s="510"/>
      <c r="E5668" s="718"/>
      <c r="F5668" s="1003">
        <f t="shared" si="86"/>
        <v>0</v>
      </c>
    </row>
    <row r="5669" spans="1:6" ht="25.5">
      <c r="A5669" s="1000"/>
      <c r="B5669" s="1051" t="s">
        <v>3706</v>
      </c>
      <c r="C5669" s="510"/>
      <c r="D5669" s="510"/>
      <c r="E5669" s="718"/>
      <c r="F5669" s="1003">
        <f t="shared" si="86"/>
        <v>0</v>
      </c>
    </row>
    <row r="5670" spans="1:6" ht="24" customHeight="1">
      <c r="A5670" s="1000"/>
      <c r="B5670" s="1051" t="s">
        <v>3707</v>
      </c>
      <c r="C5670" s="510"/>
      <c r="D5670" s="510"/>
      <c r="E5670" s="718"/>
      <c r="F5670" s="1003">
        <f t="shared" si="86"/>
        <v>0</v>
      </c>
    </row>
    <row r="5671" spans="1:6" ht="25.5">
      <c r="A5671" s="1000"/>
      <c r="B5671" s="1051" t="s">
        <v>3708</v>
      </c>
      <c r="C5671" s="510"/>
      <c r="D5671" s="510"/>
      <c r="E5671" s="718"/>
      <c r="F5671" s="1003">
        <f t="shared" si="86"/>
        <v>0</v>
      </c>
    </row>
    <row r="5672" spans="1:6" ht="25.5">
      <c r="A5672" s="1000"/>
      <c r="B5672" s="1051" t="s">
        <v>3680</v>
      </c>
      <c r="C5672" s="510"/>
      <c r="D5672" s="510"/>
      <c r="E5672" s="615"/>
      <c r="F5672" s="1003">
        <f t="shared" si="86"/>
        <v>0</v>
      </c>
    </row>
    <row r="5673" spans="1:6" ht="25.5">
      <c r="A5673" s="1000"/>
      <c r="B5673" s="1051" t="s">
        <v>3681</v>
      </c>
      <c r="C5673" s="510"/>
      <c r="D5673" s="510"/>
      <c r="E5673" s="615"/>
      <c r="F5673" s="1003">
        <f t="shared" si="86"/>
        <v>0</v>
      </c>
    </row>
    <row r="5674" spans="1:6" ht="25.5">
      <c r="A5674" s="1000"/>
      <c r="B5674" s="1051" t="s">
        <v>3709</v>
      </c>
      <c r="C5674" s="510"/>
      <c r="D5674" s="510"/>
      <c r="E5674" s="615"/>
      <c r="F5674" s="1003">
        <f t="shared" si="86"/>
        <v>0</v>
      </c>
    </row>
    <row r="5675" spans="1:6">
      <c r="A5675" s="1000"/>
      <c r="B5675" s="1053" t="s">
        <v>3682</v>
      </c>
      <c r="C5675" s="510"/>
      <c r="D5675" s="510"/>
      <c r="E5675" s="615"/>
      <c r="F5675" s="1003">
        <f t="shared" si="86"/>
        <v>0</v>
      </c>
    </row>
    <row r="5676" spans="1:6" ht="25.5">
      <c r="A5676" s="1000"/>
      <c r="B5676" s="1054" t="s">
        <v>3683</v>
      </c>
      <c r="C5676" s="510"/>
      <c r="D5676" s="510"/>
      <c r="E5676" s="615"/>
      <c r="F5676" s="1003">
        <f t="shared" si="86"/>
        <v>0</v>
      </c>
    </row>
    <row r="5677" spans="1:6" ht="29.25" customHeight="1">
      <c r="A5677" s="1000"/>
      <c r="B5677" s="1054" t="s">
        <v>3684</v>
      </c>
      <c r="C5677" s="510"/>
      <c r="D5677" s="510"/>
      <c r="E5677" s="615"/>
      <c r="F5677" s="1003">
        <f t="shared" si="86"/>
        <v>0</v>
      </c>
    </row>
    <row r="5678" spans="1:6">
      <c r="A5678" s="1000"/>
      <c r="B5678" s="1053" t="s">
        <v>3685</v>
      </c>
      <c r="C5678" s="510"/>
      <c r="D5678" s="513"/>
      <c r="E5678" s="615"/>
      <c r="F5678" s="1003">
        <f t="shared" si="86"/>
        <v>0</v>
      </c>
    </row>
    <row r="5679" spans="1:6">
      <c r="A5679" s="1000"/>
      <c r="B5679" s="1054" t="s">
        <v>3686</v>
      </c>
      <c r="C5679" s="510"/>
      <c r="D5679" s="513"/>
      <c r="E5679" s="1004"/>
      <c r="F5679" s="1003">
        <f t="shared" si="86"/>
        <v>0</v>
      </c>
    </row>
    <row r="5680" spans="1:6" ht="25.5">
      <c r="A5680" s="1000"/>
      <c r="B5680" s="1055" t="s">
        <v>3687</v>
      </c>
      <c r="C5680" s="510"/>
      <c r="D5680" s="513"/>
      <c r="E5680" s="1004"/>
      <c r="F5680" s="1003">
        <f t="shared" si="86"/>
        <v>0</v>
      </c>
    </row>
    <row r="5681" spans="1:6" ht="25.5">
      <c r="A5681" s="1000"/>
      <c r="B5681" s="1051" t="s">
        <v>3710</v>
      </c>
      <c r="C5681" s="510"/>
      <c r="D5681" s="513"/>
      <c r="E5681" s="1003"/>
      <c r="F5681" s="1003">
        <f t="shared" si="86"/>
        <v>0</v>
      </c>
    </row>
    <row r="5682" spans="1:6" ht="25.5">
      <c r="A5682" s="1000"/>
      <c r="B5682" s="1051" t="s">
        <v>3689</v>
      </c>
      <c r="C5682" s="510"/>
      <c r="D5682" s="513"/>
      <c r="E5682" s="1003"/>
      <c r="F5682" s="1003">
        <f t="shared" si="86"/>
        <v>0</v>
      </c>
    </row>
    <row r="5683" spans="1:6" ht="25.5">
      <c r="A5683" s="1000"/>
      <c r="B5683" s="1042" t="s">
        <v>3690</v>
      </c>
      <c r="C5683" s="510"/>
      <c r="D5683" s="513"/>
      <c r="E5683" s="1003"/>
      <c r="F5683" s="1003">
        <f t="shared" si="86"/>
        <v>0</v>
      </c>
    </row>
    <row r="5684" spans="1:6">
      <c r="A5684" s="1000"/>
      <c r="B5684" s="1042" t="s">
        <v>3691</v>
      </c>
      <c r="C5684" s="510"/>
      <c r="D5684" s="513"/>
      <c r="E5684" s="1003"/>
      <c r="F5684" s="1003">
        <f t="shared" si="86"/>
        <v>0</v>
      </c>
    </row>
    <row r="5685" spans="1:6" ht="25.5">
      <c r="A5685" s="1000"/>
      <c r="B5685" s="1056" t="s">
        <v>3692</v>
      </c>
      <c r="C5685" s="510"/>
      <c r="D5685" s="513"/>
      <c r="E5685" s="1003"/>
      <c r="F5685" s="1003">
        <f t="shared" si="86"/>
        <v>0</v>
      </c>
    </row>
    <row r="5686" spans="1:6">
      <c r="A5686" s="1000"/>
      <c r="B5686" s="994"/>
      <c r="C5686" s="1189" t="s">
        <v>245</v>
      </c>
      <c r="D5686" s="1006">
        <v>1</v>
      </c>
      <c r="E5686" s="1003"/>
      <c r="F5686" s="1003">
        <f t="shared" si="86"/>
        <v>0</v>
      </c>
    </row>
    <row r="5687" spans="1:6">
      <c r="A5687" s="1000"/>
      <c r="B5687" s="1051"/>
      <c r="C5687" s="1008"/>
      <c r="D5687" s="1006"/>
      <c r="E5687" s="1004"/>
      <c r="F5687" s="1003">
        <f t="shared" si="86"/>
        <v>0</v>
      </c>
    </row>
    <row r="5688" spans="1:6" ht="255" customHeight="1">
      <c r="A5688" s="1000" t="s">
        <v>147</v>
      </c>
      <c r="B5688" s="1051" t="s">
        <v>4262</v>
      </c>
      <c r="C5688" s="1008"/>
      <c r="D5688" s="1006"/>
      <c r="E5688" s="1004"/>
      <c r="F5688" s="1003">
        <f t="shared" si="86"/>
        <v>0</v>
      </c>
    </row>
    <row r="5689" spans="1:6">
      <c r="A5689" s="1000"/>
      <c r="B5689" s="994"/>
      <c r="C5689" s="1189" t="s">
        <v>245</v>
      </c>
      <c r="D5689" s="1006">
        <v>1</v>
      </c>
      <c r="E5689" s="1003"/>
      <c r="F5689" s="1003">
        <f t="shared" si="86"/>
        <v>0</v>
      </c>
    </row>
    <row r="5690" spans="1:6">
      <c r="A5690" s="1000"/>
      <c r="B5690" s="1051"/>
      <c r="C5690" s="1008"/>
      <c r="D5690" s="1006"/>
      <c r="E5690" s="1004"/>
      <c r="F5690" s="1003">
        <f t="shared" si="86"/>
        <v>0</v>
      </c>
    </row>
    <row r="5691" spans="1:6">
      <c r="A5691" s="1000" t="s">
        <v>132</v>
      </c>
      <c r="B5691" s="365" t="s">
        <v>2518</v>
      </c>
      <c r="C5691" s="1008"/>
      <c r="D5691" s="1006"/>
      <c r="E5691" s="1004"/>
      <c r="F5691" s="1003">
        <f t="shared" si="86"/>
        <v>0</v>
      </c>
    </row>
    <row r="5692" spans="1:6" ht="25.5">
      <c r="A5692" s="1000" t="s">
        <v>783</v>
      </c>
      <c r="B5692" s="1056" t="s">
        <v>3156</v>
      </c>
      <c r="C5692" s="1008"/>
      <c r="D5692" s="1006"/>
      <c r="E5692" s="1004"/>
      <c r="F5692" s="1003">
        <f t="shared" si="86"/>
        <v>0</v>
      </c>
    </row>
    <row r="5693" spans="1:6">
      <c r="A5693" s="1000"/>
      <c r="B5693" s="1051"/>
      <c r="C5693" s="1008"/>
      <c r="D5693" s="1006"/>
      <c r="E5693" s="1004"/>
      <c r="F5693" s="1003">
        <f t="shared" ref="F5693:F5756" si="87">D5693*E5693</f>
        <v>0</v>
      </c>
    </row>
    <row r="5694" spans="1:6">
      <c r="A5694" s="1000"/>
      <c r="B5694" s="994"/>
      <c r="C5694" s="1189" t="s">
        <v>245</v>
      </c>
      <c r="D5694" s="1006">
        <v>1</v>
      </c>
      <c r="E5694" s="1003"/>
      <c r="F5694" s="1003">
        <f t="shared" si="87"/>
        <v>0</v>
      </c>
    </row>
    <row r="5695" spans="1:6">
      <c r="A5695" s="1000"/>
      <c r="B5695" s="1059"/>
      <c r="C5695" s="1008"/>
      <c r="D5695" s="1006"/>
      <c r="E5695" s="1004"/>
      <c r="F5695" s="1003">
        <f t="shared" si="87"/>
        <v>0</v>
      </c>
    </row>
    <row r="5696" spans="1:6" ht="25.5">
      <c r="A5696" s="1000" t="s">
        <v>784</v>
      </c>
      <c r="B5696" s="1056" t="s">
        <v>2519</v>
      </c>
      <c r="C5696" s="1008"/>
      <c r="D5696" s="1006"/>
      <c r="E5696" s="1004"/>
      <c r="F5696" s="1003">
        <f t="shared" si="87"/>
        <v>0</v>
      </c>
    </row>
    <row r="5697" spans="1:6">
      <c r="A5697" s="1000"/>
      <c r="B5697" s="994"/>
      <c r="C5697" s="1189"/>
      <c r="D5697" s="1006"/>
      <c r="E5697" s="1004"/>
      <c r="F5697" s="1003">
        <f t="shared" si="87"/>
        <v>0</v>
      </c>
    </row>
    <row r="5698" spans="1:6">
      <c r="A5698" s="1000"/>
      <c r="B5698" s="994"/>
      <c r="C5698" s="1189" t="s">
        <v>245</v>
      </c>
      <c r="D5698" s="1006">
        <v>1</v>
      </c>
      <c r="E5698" s="1003"/>
      <c r="F5698" s="1003">
        <f t="shared" si="87"/>
        <v>0</v>
      </c>
    </row>
    <row r="5699" spans="1:6">
      <c r="A5699" s="1000"/>
      <c r="B5699" s="1056"/>
      <c r="C5699" s="1008"/>
      <c r="D5699" s="1006"/>
      <c r="E5699" s="1004"/>
      <c r="F5699" s="1003">
        <f t="shared" si="87"/>
        <v>0</v>
      </c>
    </row>
    <row r="5700" spans="1:6">
      <c r="A5700" s="1000" t="s">
        <v>46</v>
      </c>
      <c r="B5700" s="365" t="s">
        <v>2520</v>
      </c>
      <c r="C5700" s="1008"/>
      <c r="D5700" s="1006"/>
      <c r="E5700" s="1004"/>
      <c r="F5700" s="1003">
        <f t="shared" si="87"/>
        <v>0</v>
      </c>
    </row>
    <row r="5701" spans="1:6" ht="89.25">
      <c r="A5701" s="1000" t="s">
        <v>386</v>
      </c>
      <c r="B5701" s="1060" t="s">
        <v>2521</v>
      </c>
      <c r="C5701" s="1008"/>
      <c r="D5701" s="1006"/>
      <c r="E5701" s="1004"/>
      <c r="F5701" s="1003">
        <f t="shared" si="87"/>
        <v>0</v>
      </c>
    </row>
    <row r="5702" spans="1:6">
      <c r="A5702" s="1000"/>
      <c r="B5702" s="994"/>
      <c r="C5702" s="1189" t="s">
        <v>245</v>
      </c>
      <c r="D5702" s="1006">
        <v>1</v>
      </c>
      <c r="E5702" s="1003"/>
      <c r="F5702" s="1003">
        <f t="shared" si="87"/>
        <v>0</v>
      </c>
    </row>
    <row r="5703" spans="1:6">
      <c r="A5703" s="1000"/>
      <c r="B5703" s="994"/>
      <c r="C5703" s="1189"/>
      <c r="D5703" s="1006"/>
      <c r="E5703" s="1004"/>
      <c r="F5703" s="1003">
        <f t="shared" si="87"/>
        <v>0</v>
      </c>
    </row>
    <row r="5704" spans="1:6" ht="102">
      <c r="A5704" s="1000" t="s">
        <v>387</v>
      </c>
      <c r="B5704" s="1056" t="s">
        <v>2522</v>
      </c>
      <c r="C5704" s="1008"/>
      <c r="D5704" s="1006"/>
      <c r="E5704" s="1004"/>
      <c r="F5704" s="1003">
        <f t="shared" si="87"/>
        <v>0</v>
      </c>
    </row>
    <row r="5705" spans="1:6">
      <c r="A5705" s="1000"/>
      <c r="B5705" s="994"/>
      <c r="C5705" s="1189" t="s">
        <v>245</v>
      </c>
      <c r="D5705" s="1006">
        <v>1</v>
      </c>
      <c r="E5705" s="1003"/>
      <c r="F5705" s="1003">
        <f t="shared" si="87"/>
        <v>0</v>
      </c>
    </row>
    <row r="5706" spans="1:6">
      <c r="A5706" s="1000"/>
      <c r="B5706" s="1056"/>
      <c r="C5706" s="1008"/>
      <c r="D5706" s="1006"/>
      <c r="E5706" s="1004"/>
      <c r="F5706" s="1003">
        <f t="shared" si="87"/>
        <v>0</v>
      </c>
    </row>
    <row r="5707" spans="1:6">
      <c r="A5707" s="1000" t="s">
        <v>47</v>
      </c>
      <c r="B5707" s="346" t="s">
        <v>2523</v>
      </c>
      <c r="C5707" s="1008"/>
      <c r="D5707" s="1006"/>
      <c r="E5707" s="1004"/>
      <c r="F5707" s="1003">
        <f t="shared" si="87"/>
        <v>0</v>
      </c>
    </row>
    <row r="5708" spans="1:6" ht="25.5">
      <c r="A5708" s="1000" t="s">
        <v>1399</v>
      </c>
      <c r="B5708" s="1051" t="s">
        <v>2524</v>
      </c>
      <c r="C5708" s="1008"/>
      <c r="D5708" s="1006"/>
      <c r="E5708" s="1004"/>
      <c r="F5708" s="1003">
        <f t="shared" si="87"/>
        <v>0</v>
      </c>
    </row>
    <row r="5709" spans="1:6" ht="51">
      <c r="A5709" s="1000"/>
      <c r="B5709" s="1051" t="s">
        <v>2525</v>
      </c>
      <c r="C5709" s="1008"/>
      <c r="D5709" s="1006"/>
      <c r="E5709" s="1004"/>
      <c r="F5709" s="1003">
        <f t="shared" si="87"/>
        <v>0</v>
      </c>
    </row>
    <row r="5710" spans="1:6">
      <c r="A5710" s="1000"/>
      <c r="B5710" s="1051" t="s">
        <v>2526</v>
      </c>
      <c r="C5710" s="1008"/>
      <c r="D5710" s="1006"/>
      <c r="E5710" s="1004"/>
      <c r="F5710" s="1003">
        <f t="shared" si="87"/>
        <v>0</v>
      </c>
    </row>
    <row r="5711" spans="1:6" ht="25.5">
      <c r="A5711" s="1000"/>
      <c r="B5711" s="1041" t="s">
        <v>2527</v>
      </c>
      <c r="C5711" s="1008"/>
      <c r="D5711" s="1006"/>
      <c r="E5711" s="1004"/>
      <c r="F5711" s="1003">
        <f t="shared" si="87"/>
        <v>0</v>
      </c>
    </row>
    <row r="5712" spans="1:6" ht="25.5">
      <c r="A5712" s="1000"/>
      <c r="B5712" s="1041" t="s">
        <v>2528</v>
      </c>
      <c r="C5712" s="1008"/>
      <c r="D5712" s="1006"/>
      <c r="E5712" s="1004"/>
      <c r="F5712" s="1003">
        <f t="shared" si="87"/>
        <v>0</v>
      </c>
    </row>
    <row r="5713" spans="1:6" ht="25.5">
      <c r="A5713" s="1000"/>
      <c r="B5713" s="1041" t="s">
        <v>2529</v>
      </c>
      <c r="C5713" s="1008"/>
      <c r="D5713" s="1006"/>
      <c r="E5713" s="1004"/>
      <c r="F5713" s="1003">
        <f t="shared" si="87"/>
        <v>0</v>
      </c>
    </row>
    <row r="5714" spans="1:6">
      <c r="A5714" s="1000"/>
      <c r="B5714" s="1041" t="s">
        <v>2530</v>
      </c>
      <c r="C5714" s="1008"/>
      <c r="D5714" s="1006"/>
      <c r="E5714" s="1004"/>
      <c r="F5714" s="1003">
        <f t="shared" si="87"/>
        <v>0</v>
      </c>
    </row>
    <row r="5715" spans="1:6" ht="25.5">
      <c r="A5715" s="1000"/>
      <c r="B5715" s="1041" t="s">
        <v>2531</v>
      </c>
      <c r="C5715" s="1008"/>
      <c r="D5715" s="1006"/>
      <c r="E5715" s="1004"/>
      <c r="F5715" s="1003">
        <f t="shared" si="87"/>
        <v>0</v>
      </c>
    </row>
    <row r="5716" spans="1:6">
      <c r="A5716" s="1000"/>
      <c r="B5716" s="1041" t="s">
        <v>2532</v>
      </c>
      <c r="C5716" s="1008"/>
      <c r="D5716" s="1006"/>
      <c r="E5716" s="1004"/>
      <c r="F5716" s="1003">
        <f t="shared" si="87"/>
        <v>0</v>
      </c>
    </row>
    <row r="5717" spans="1:6" ht="25.5">
      <c r="A5717" s="1000"/>
      <c r="B5717" s="1061" t="s">
        <v>2533</v>
      </c>
      <c r="C5717" s="1008"/>
      <c r="D5717" s="1006"/>
      <c r="E5717" s="1004"/>
      <c r="F5717" s="1003">
        <f t="shared" si="87"/>
        <v>0</v>
      </c>
    </row>
    <row r="5718" spans="1:6">
      <c r="A5718" s="1000"/>
      <c r="B5718" s="994"/>
      <c r="C5718" s="1189" t="s">
        <v>245</v>
      </c>
      <c r="D5718" s="1006">
        <v>1</v>
      </c>
      <c r="E5718" s="1003"/>
      <c r="F5718" s="1003">
        <f t="shared" si="87"/>
        <v>0</v>
      </c>
    </row>
    <row r="5719" spans="1:6">
      <c r="A5719" s="1000"/>
      <c r="B5719" s="994"/>
      <c r="C5719" s="1189"/>
      <c r="D5719" s="1006"/>
      <c r="E5719" s="1003"/>
      <c r="F5719" s="1003">
        <f t="shared" si="87"/>
        <v>0</v>
      </c>
    </row>
    <row r="5720" spans="1:6" ht="38.25">
      <c r="A5720" s="1000" t="s">
        <v>1400</v>
      </c>
      <c r="B5720" s="1062" t="s">
        <v>2534</v>
      </c>
      <c r="C5720" s="1008"/>
      <c r="D5720" s="1006"/>
      <c r="E5720" s="1004"/>
      <c r="F5720" s="1003">
        <f t="shared" si="87"/>
        <v>0</v>
      </c>
    </row>
    <row r="5721" spans="1:6" ht="27" customHeight="1">
      <c r="A5721" s="1000"/>
      <c r="B5721" s="1062" t="s">
        <v>4034</v>
      </c>
      <c r="C5721" s="1008"/>
      <c r="D5721" s="1006"/>
      <c r="E5721" s="1004"/>
      <c r="F5721" s="1003">
        <f t="shared" si="87"/>
        <v>0</v>
      </c>
    </row>
    <row r="5722" spans="1:6">
      <c r="A5722" s="1000"/>
      <c r="B5722" s="1062" t="s">
        <v>2535</v>
      </c>
      <c r="C5722" s="1008"/>
      <c r="D5722" s="1006"/>
      <c r="E5722" s="1004"/>
      <c r="F5722" s="1003">
        <f t="shared" si="87"/>
        <v>0</v>
      </c>
    </row>
    <row r="5723" spans="1:6" ht="25.5">
      <c r="A5723" s="1000"/>
      <c r="B5723" s="1063" t="s">
        <v>2536</v>
      </c>
      <c r="C5723" s="1008"/>
      <c r="D5723" s="1006"/>
      <c r="E5723" s="1004"/>
      <c r="F5723" s="1003">
        <f t="shared" si="87"/>
        <v>0</v>
      </c>
    </row>
    <row r="5724" spans="1:6" ht="25.5">
      <c r="A5724" s="1000"/>
      <c r="B5724" s="1063" t="s">
        <v>2537</v>
      </c>
      <c r="C5724" s="1008"/>
      <c r="D5724" s="1006"/>
      <c r="E5724" s="1004"/>
      <c r="F5724" s="1003">
        <f t="shared" si="87"/>
        <v>0</v>
      </c>
    </row>
    <row r="5725" spans="1:6" ht="25.5">
      <c r="A5725" s="1000"/>
      <c r="B5725" s="1063" t="s">
        <v>2531</v>
      </c>
      <c r="C5725" s="1008"/>
      <c r="D5725" s="1006"/>
      <c r="E5725" s="1004"/>
      <c r="F5725" s="1003">
        <f t="shared" si="87"/>
        <v>0</v>
      </c>
    </row>
    <row r="5726" spans="1:6">
      <c r="A5726" s="1000"/>
      <c r="B5726" s="1064" t="s">
        <v>2538</v>
      </c>
      <c r="C5726" s="1008"/>
      <c r="D5726" s="1006"/>
      <c r="E5726" s="1004"/>
      <c r="F5726" s="1003">
        <f t="shared" si="87"/>
        <v>0</v>
      </c>
    </row>
    <row r="5727" spans="1:6">
      <c r="A5727" s="1000"/>
      <c r="B5727" s="1065" t="s">
        <v>2539</v>
      </c>
      <c r="C5727" s="1008"/>
      <c r="D5727" s="1006"/>
      <c r="E5727" s="1004"/>
      <c r="F5727" s="1003">
        <f t="shared" si="87"/>
        <v>0</v>
      </c>
    </row>
    <row r="5728" spans="1:6">
      <c r="A5728" s="1000"/>
      <c r="B5728" s="994"/>
      <c r="C5728" s="1189" t="s">
        <v>245</v>
      </c>
      <c r="D5728" s="1006">
        <v>1</v>
      </c>
      <c r="E5728" s="1003"/>
      <c r="F5728" s="1003">
        <f t="shared" si="87"/>
        <v>0</v>
      </c>
    </row>
    <row r="5729" spans="1:6">
      <c r="A5729" s="1000"/>
      <c r="B5729" s="994"/>
      <c r="C5729" s="1189"/>
      <c r="D5729" s="1006"/>
      <c r="E5729" s="1004"/>
      <c r="F5729" s="1003">
        <f t="shared" si="87"/>
        <v>0</v>
      </c>
    </row>
    <row r="5730" spans="1:6" ht="69" customHeight="1">
      <c r="A5730" s="1000" t="s">
        <v>17</v>
      </c>
      <c r="B5730" s="1042" t="s">
        <v>4311</v>
      </c>
      <c r="C5730" s="1008"/>
      <c r="D5730" s="1006"/>
      <c r="E5730" s="1004"/>
      <c r="F5730" s="1003">
        <f t="shared" si="87"/>
        <v>0</v>
      </c>
    </row>
    <row r="5731" spans="1:6">
      <c r="A5731" s="1000"/>
      <c r="B5731" s="1031"/>
      <c r="C5731" s="1008"/>
      <c r="D5731" s="1006"/>
      <c r="E5731" s="1004"/>
      <c r="F5731" s="1003">
        <f t="shared" si="87"/>
        <v>0</v>
      </c>
    </row>
    <row r="5732" spans="1:6" ht="81" customHeight="1">
      <c r="A5732" s="1000"/>
      <c r="B5732" s="1031" t="s">
        <v>4035</v>
      </c>
      <c r="C5732" s="1189"/>
      <c r="D5732" s="1006"/>
      <c r="E5732" s="1004"/>
      <c r="F5732" s="1003">
        <f t="shared" si="87"/>
        <v>0</v>
      </c>
    </row>
    <row r="5733" spans="1:6">
      <c r="A5733" s="1000"/>
      <c r="B5733" s="1031"/>
      <c r="C5733" s="1189"/>
      <c r="D5733" s="1006"/>
      <c r="E5733" s="1004"/>
      <c r="F5733" s="1003">
        <f t="shared" si="87"/>
        <v>0</v>
      </c>
    </row>
    <row r="5734" spans="1:6">
      <c r="A5734" s="1000"/>
      <c r="B5734" s="1031"/>
      <c r="C5734" s="1189" t="s">
        <v>245</v>
      </c>
      <c r="D5734" s="1006">
        <v>3</v>
      </c>
      <c r="E5734" s="1003"/>
      <c r="F5734" s="1003">
        <f t="shared" si="87"/>
        <v>0</v>
      </c>
    </row>
    <row r="5735" spans="1:6">
      <c r="A5735" s="1000"/>
      <c r="B5735" s="1031"/>
      <c r="C5735" s="1189"/>
      <c r="D5735" s="1006"/>
      <c r="E5735" s="1004"/>
      <c r="F5735" s="1003">
        <f t="shared" si="87"/>
        <v>0</v>
      </c>
    </row>
    <row r="5736" spans="1:6" ht="76.5">
      <c r="A5736" s="1000"/>
      <c r="B5736" s="1031" t="s">
        <v>4036</v>
      </c>
      <c r="C5736" s="1189"/>
      <c r="D5736" s="1006"/>
      <c r="E5736" s="1004"/>
      <c r="F5736" s="1003">
        <f t="shared" si="87"/>
        <v>0</v>
      </c>
    </row>
    <row r="5737" spans="1:6">
      <c r="A5737" s="357"/>
      <c r="B5737" s="379"/>
      <c r="C5737" s="1189" t="s">
        <v>245</v>
      </c>
      <c r="D5737" s="1006">
        <v>2</v>
      </c>
      <c r="E5737" s="1003"/>
      <c r="F5737" s="1003">
        <f t="shared" si="87"/>
        <v>0</v>
      </c>
    </row>
    <row r="5738" spans="1:6">
      <c r="A5738" s="1000"/>
      <c r="B5738" s="1031"/>
      <c r="C5738" s="1189"/>
      <c r="D5738" s="1006"/>
      <c r="E5738" s="1004"/>
      <c r="F5738" s="1003">
        <f t="shared" si="87"/>
        <v>0</v>
      </c>
    </row>
    <row r="5739" spans="1:6" ht="76.5">
      <c r="A5739" s="1000"/>
      <c r="B5739" s="1031" t="s">
        <v>4037</v>
      </c>
      <c r="C5739" s="1189"/>
      <c r="D5739" s="1006"/>
      <c r="E5739" s="1004"/>
      <c r="F5739" s="1003">
        <f t="shared" si="87"/>
        <v>0</v>
      </c>
    </row>
    <row r="5740" spans="1:6">
      <c r="A5740" s="1000"/>
      <c r="B5740" s="1031"/>
      <c r="C5740" s="1189"/>
      <c r="D5740" s="1006"/>
      <c r="E5740" s="1004"/>
      <c r="F5740" s="1003">
        <f t="shared" si="87"/>
        <v>0</v>
      </c>
    </row>
    <row r="5741" spans="1:6" ht="16.5" customHeight="1">
      <c r="A5741" s="357"/>
      <c r="B5741" s="379"/>
      <c r="C5741" s="1189" t="s">
        <v>245</v>
      </c>
      <c r="D5741" s="1006">
        <v>1</v>
      </c>
      <c r="E5741" s="1003"/>
      <c r="F5741" s="1003">
        <f t="shared" si="87"/>
        <v>0</v>
      </c>
    </row>
    <row r="5742" spans="1:6">
      <c r="A5742" s="1000"/>
      <c r="B5742" s="1031"/>
      <c r="C5742" s="1189"/>
      <c r="D5742" s="1006"/>
      <c r="E5742" s="1004"/>
      <c r="F5742" s="1003">
        <f t="shared" si="87"/>
        <v>0</v>
      </c>
    </row>
    <row r="5743" spans="1:6" ht="76.5">
      <c r="A5743" s="1000"/>
      <c r="B5743" s="1031" t="s">
        <v>4038</v>
      </c>
      <c r="C5743" s="1189"/>
      <c r="D5743" s="1006"/>
      <c r="E5743" s="1004"/>
      <c r="F5743" s="1003">
        <f t="shared" si="87"/>
        <v>0</v>
      </c>
    </row>
    <row r="5744" spans="1:6">
      <c r="A5744" s="1000"/>
      <c r="B5744" s="1031"/>
      <c r="C5744" s="1189"/>
      <c r="D5744" s="1006"/>
      <c r="E5744" s="1004"/>
      <c r="F5744" s="1003">
        <f t="shared" si="87"/>
        <v>0</v>
      </c>
    </row>
    <row r="5745" spans="1:6">
      <c r="A5745" s="357"/>
      <c r="B5745" s="379"/>
      <c r="C5745" s="1189" t="s">
        <v>245</v>
      </c>
      <c r="D5745" s="1006">
        <v>1</v>
      </c>
      <c r="E5745" s="1003"/>
      <c r="F5745" s="1003">
        <f t="shared" si="87"/>
        <v>0</v>
      </c>
    </row>
    <row r="5746" spans="1:6">
      <c r="A5746" s="1000"/>
      <c r="B5746" s="1031"/>
      <c r="C5746" s="1189"/>
      <c r="D5746" s="1006"/>
      <c r="E5746" s="1004"/>
      <c r="F5746" s="1003">
        <f t="shared" si="87"/>
        <v>0</v>
      </c>
    </row>
    <row r="5747" spans="1:6" ht="42" customHeight="1">
      <c r="A5747" s="1000" t="s">
        <v>51</v>
      </c>
      <c r="B5747" s="1066" t="s">
        <v>4310</v>
      </c>
      <c r="C5747" s="1008"/>
      <c r="D5747" s="1006"/>
      <c r="E5747" s="1004"/>
      <c r="F5747" s="1003">
        <f t="shared" si="87"/>
        <v>0</v>
      </c>
    </row>
    <row r="5748" spans="1:6" ht="31.5" customHeight="1">
      <c r="A5748" s="1000"/>
      <c r="B5748" s="1031" t="s">
        <v>2540</v>
      </c>
      <c r="C5748" s="1189"/>
      <c r="D5748" s="1006"/>
      <c r="E5748" s="1004"/>
      <c r="F5748" s="1003">
        <f t="shared" si="87"/>
        <v>0</v>
      </c>
    </row>
    <row r="5749" spans="1:6">
      <c r="A5749" s="357"/>
      <c r="B5749" s="379"/>
      <c r="C5749" s="1189" t="s">
        <v>245</v>
      </c>
      <c r="D5749" s="1006">
        <v>1</v>
      </c>
      <c r="E5749" s="1003"/>
      <c r="F5749" s="1003">
        <f t="shared" si="87"/>
        <v>0</v>
      </c>
    </row>
    <row r="5750" spans="1:6">
      <c r="A5750" s="1000"/>
      <c r="B5750" s="1031"/>
      <c r="C5750" s="1008"/>
      <c r="D5750" s="1006"/>
      <c r="E5750" s="1004"/>
      <c r="F5750" s="1003">
        <f t="shared" si="87"/>
        <v>0</v>
      </c>
    </row>
    <row r="5751" spans="1:6" ht="27" customHeight="1">
      <c r="A5751" s="1000"/>
      <c r="B5751" s="1031" t="s">
        <v>2541</v>
      </c>
      <c r="C5751" s="1189"/>
      <c r="D5751" s="1006"/>
      <c r="E5751" s="1004"/>
      <c r="F5751" s="1003">
        <f t="shared" si="87"/>
        <v>0</v>
      </c>
    </row>
    <row r="5752" spans="1:6">
      <c r="A5752" s="357"/>
      <c r="B5752" s="379"/>
      <c r="C5752" s="1189" t="s">
        <v>245</v>
      </c>
      <c r="D5752" s="1006">
        <v>1</v>
      </c>
      <c r="E5752" s="1003"/>
      <c r="F5752" s="1003">
        <f t="shared" si="87"/>
        <v>0</v>
      </c>
    </row>
    <row r="5753" spans="1:6">
      <c r="A5753" s="1000"/>
      <c r="B5753" s="1031"/>
      <c r="C5753" s="1008"/>
      <c r="D5753" s="1006"/>
      <c r="E5753" s="1004"/>
      <c r="F5753" s="1003">
        <f t="shared" si="87"/>
        <v>0</v>
      </c>
    </row>
    <row r="5754" spans="1:6" ht="32.25" customHeight="1">
      <c r="A5754" s="1000" t="s">
        <v>52</v>
      </c>
      <c r="B5754" s="1031" t="s">
        <v>2542</v>
      </c>
      <c r="C5754" s="1189" t="s">
        <v>136</v>
      </c>
      <c r="D5754" s="1006">
        <v>2</v>
      </c>
      <c r="E5754" s="1003"/>
      <c r="F5754" s="1003">
        <f t="shared" si="87"/>
        <v>0</v>
      </c>
    </row>
    <row r="5755" spans="1:6">
      <c r="A5755" s="1000"/>
      <c r="B5755" s="1031"/>
      <c r="C5755" s="1189"/>
      <c r="D5755" s="1006"/>
      <c r="E5755" s="1004"/>
      <c r="F5755" s="1003">
        <f t="shared" si="87"/>
        <v>0</v>
      </c>
    </row>
    <row r="5756" spans="1:6" ht="19.5" customHeight="1">
      <c r="A5756" s="1000" t="s">
        <v>53</v>
      </c>
      <c r="B5756" s="1051" t="s">
        <v>2543</v>
      </c>
      <c r="C5756" s="1008"/>
      <c r="D5756" s="1006"/>
      <c r="E5756" s="1004"/>
      <c r="F5756" s="1003">
        <f t="shared" si="87"/>
        <v>0</v>
      </c>
    </row>
    <row r="5757" spans="1:6">
      <c r="A5757" s="1000"/>
      <c r="B5757" s="1051" t="s">
        <v>4039</v>
      </c>
      <c r="C5757" s="1189" t="s">
        <v>136</v>
      </c>
      <c r="D5757" s="1006">
        <v>1</v>
      </c>
      <c r="E5757" s="1003"/>
      <c r="F5757" s="1003">
        <f t="shared" ref="F5757:F5820" si="88">D5757*E5757</f>
        <v>0</v>
      </c>
    </row>
    <row r="5758" spans="1:6" ht="16.5" customHeight="1">
      <c r="A5758" s="1000"/>
      <c r="B5758" s="1051" t="s">
        <v>4040</v>
      </c>
      <c r="C5758" s="1189" t="s">
        <v>136</v>
      </c>
      <c r="D5758" s="1006">
        <v>1</v>
      </c>
      <c r="E5758" s="1003"/>
      <c r="F5758" s="1003">
        <f t="shared" si="88"/>
        <v>0</v>
      </c>
    </row>
    <row r="5759" spans="1:6">
      <c r="A5759" s="1000"/>
      <c r="B5759" s="1051"/>
      <c r="C5759" s="1189"/>
      <c r="D5759" s="1006"/>
      <c r="E5759" s="1004"/>
      <c r="F5759" s="1003">
        <f t="shared" si="88"/>
        <v>0</v>
      </c>
    </row>
    <row r="5760" spans="1:6" ht="25.5">
      <c r="A5760" s="1000" t="s">
        <v>20</v>
      </c>
      <c r="B5760" s="1051" t="s">
        <v>4041</v>
      </c>
      <c r="C5760" s="1189"/>
      <c r="D5760" s="1006"/>
      <c r="E5760" s="1004"/>
      <c r="F5760" s="1003">
        <f t="shared" si="88"/>
        <v>0</v>
      </c>
    </row>
    <row r="5761" spans="1:6" ht="13.5" customHeight="1">
      <c r="A5761" s="1000"/>
      <c r="B5761" s="1051" t="s">
        <v>4042</v>
      </c>
      <c r="C5761" s="1189"/>
      <c r="D5761" s="1006"/>
      <c r="E5761" s="1004"/>
      <c r="F5761" s="1003">
        <f t="shared" si="88"/>
        <v>0</v>
      </c>
    </row>
    <row r="5762" spans="1:6" ht="13.5" customHeight="1">
      <c r="A5762" s="357"/>
      <c r="B5762" s="379"/>
      <c r="C5762" s="1189" t="s">
        <v>136</v>
      </c>
      <c r="D5762" s="1006">
        <v>1</v>
      </c>
      <c r="E5762" s="1003"/>
      <c r="F5762" s="1003">
        <f t="shared" si="88"/>
        <v>0</v>
      </c>
    </row>
    <row r="5763" spans="1:6" ht="13.5" customHeight="1">
      <c r="A5763" s="357"/>
      <c r="B5763" s="379"/>
      <c r="C5763" s="1189"/>
      <c r="D5763" s="1006"/>
      <c r="E5763" s="1003"/>
      <c r="F5763" s="1003">
        <f t="shared" si="88"/>
        <v>0</v>
      </c>
    </row>
    <row r="5764" spans="1:6" ht="102" customHeight="1">
      <c r="A5764" s="1000" t="s">
        <v>21</v>
      </c>
      <c r="B5764" s="1066" t="s">
        <v>4309</v>
      </c>
      <c r="C5764" s="1008"/>
      <c r="D5764" s="1006" t="s">
        <v>1396</v>
      </c>
      <c r="E5764" s="1004"/>
      <c r="F5764" s="1003"/>
    </row>
    <row r="5765" spans="1:6" ht="29.25" customHeight="1">
      <c r="A5765" s="1004"/>
      <c r="B5765" s="1031" t="s">
        <v>2544</v>
      </c>
      <c r="C5765" s="1194"/>
      <c r="D5765" s="368"/>
      <c r="E5765" s="1003"/>
      <c r="F5765" s="1003">
        <f t="shared" si="88"/>
        <v>0</v>
      </c>
    </row>
    <row r="5766" spans="1:6">
      <c r="A5766" s="357"/>
      <c r="B5766" s="379"/>
      <c r="C5766" s="1189" t="s">
        <v>136</v>
      </c>
      <c r="D5766" s="1006">
        <v>1</v>
      </c>
      <c r="E5766" s="1003"/>
      <c r="F5766" s="1003">
        <f t="shared" si="88"/>
        <v>0</v>
      </c>
    </row>
    <row r="5767" spans="1:6">
      <c r="A5767" s="1004"/>
      <c r="B5767" s="1031"/>
      <c r="C5767" s="1008"/>
      <c r="D5767" s="1006"/>
      <c r="E5767" s="1004"/>
      <c r="F5767" s="1003">
        <f t="shared" si="88"/>
        <v>0</v>
      </c>
    </row>
    <row r="5768" spans="1:6" ht="29.25" customHeight="1">
      <c r="A5768" s="1004"/>
      <c r="B5768" s="1031" t="s">
        <v>2545</v>
      </c>
      <c r="C5768" s="1194"/>
      <c r="D5768" s="368"/>
      <c r="E5768" s="1003"/>
      <c r="F5768" s="1003">
        <f t="shared" si="88"/>
        <v>0</v>
      </c>
    </row>
    <row r="5769" spans="1:6">
      <c r="A5769" s="357"/>
      <c r="B5769" s="379"/>
      <c r="C5769" s="1189" t="s">
        <v>136</v>
      </c>
      <c r="D5769" s="1006">
        <v>1</v>
      </c>
      <c r="E5769" s="1003"/>
      <c r="F5769" s="1003">
        <f t="shared" si="88"/>
        <v>0</v>
      </c>
    </row>
    <row r="5770" spans="1:6">
      <c r="A5770" s="1004"/>
      <c r="B5770" s="1031"/>
      <c r="C5770" s="1189"/>
      <c r="D5770" s="1006"/>
      <c r="E5770" s="1003"/>
      <c r="F5770" s="1003">
        <f t="shared" si="88"/>
        <v>0</v>
      </c>
    </row>
    <row r="5771" spans="1:6">
      <c r="A5771" s="1000" t="s">
        <v>22</v>
      </c>
      <c r="B5771" s="1031" t="s">
        <v>2546</v>
      </c>
      <c r="C5771" s="1189"/>
      <c r="D5771" s="1006"/>
      <c r="E5771" s="1003"/>
      <c r="F5771" s="1003">
        <f t="shared" si="88"/>
        <v>0</v>
      </c>
    </row>
    <row r="5772" spans="1:6" ht="38.25">
      <c r="A5772" s="1000" t="s">
        <v>1501</v>
      </c>
      <c r="B5772" s="1031" t="s">
        <v>2547</v>
      </c>
      <c r="C5772" s="1189" t="s">
        <v>136</v>
      </c>
      <c r="D5772" s="1006">
        <v>2</v>
      </c>
      <c r="E5772" s="1003"/>
      <c r="F5772" s="1003">
        <f t="shared" si="88"/>
        <v>0</v>
      </c>
    </row>
    <row r="5773" spans="1:6">
      <c r="A5773" s="1000"/>
      <c r="B5773" s="1031"/>
      <c r="C5773" s="1189"/>
      <c r="D5773" s="1006"/>
      <c r="E5773" s="1003"/>
      <c r="F5773" s="1003">
        <f t="shared" si="88"/>
        <v>0</v>
      </c>
    </row>
    <row r="5774" spans="1:6" ht="38.25" customHeight="1">
      <c r="A5774" s="1000" t="s">
        <v>1502</v>
      </c>
      <c r="B5774" s="1031" t="s">
        <v>2548</v>
      </c>
      <c r="C5774" s="1189"/>
      <c r="D5774" s="1006"/>
      <c r="E5774" s="1003"/>
      <c r="F5774" s="1003">
        <f t="shared" si="88"/>
        <v>0</v>
      </c>
    </row>
    <row r="5775" spans="1:6">
      <c r="A5775" s="1000"/>
      <c r="B5775" s="1031"/>
      <c r="C5775" s="1189" t="s">
        <v>136</v>
      </c>
      <c r="D5775" s="1006">
        <v>2</v>
      </c>
      <c r="E5775" s="1003"/>
      <c r="F5775" s="1003">
        <f t="shared" si="88"/>
        <v>0</v>
      </c>
    </row>
    <row r="5776" spans="1:6">
      <c r="A5776" s="1000"/>
      <c r="B5776" s="1031"/>
      <c r="C5776" s="1189"/>
      <c r="D5776" s="1006"/>
      <c r="E5776" s="1003"/>
      <c r="F5776" s="1003">
        <f t="shared" si="88"/>
        <v>0</v>
      </c>
    </row>
    <row r="5777" spans="1:6">
      <c r="A5777" s="1000" t="s">
        <v>1503</v>
      </c>
      <c r="B5777" s="1031" t="s">
        <v>2549</v>
      </c>
      <c r="C5777" s="1189"/>
      <c r="D5777" s="1006"/>
      <c r="E5777" s="1003"/>
      <c r="F5777" s="1003">
        <f t="shared" si="88"/>
        <v>0</v>
      </c>
    </row>
    <row r="5778" spans="1:6">
      <c r="A5778" s="1000"/>
      <c r="B5778" s="1031"/>
      <c r="C5778" s="1189" t="s">
        <v>136</v>
      </c>
      <c r="D5778" s="1006">
        <v>2</v>
      </c>
      <c r="E5778" s="1003"/>
      <c r="F5778" s="1003">
        <f t="shared" si="88"/>
        <v>0</v>
      </c>
    </row>
    <row r="5779" spans="1:6">
      <c r="A5779" s="1000"/>
      <c r="B5779" s="386"/>
      <c r="C5779" s="1189"/>
      <c r="D5779" s="1006"/>
      <c r="E5779" s="1004"/>
      <c r="F5779" s="1003">
        <f t="shared" si="88"/>
        <v>0</v>
      </c>
    </row>
    <row r="5780" spans="1:6" ht="66" customHeight="1">
      <c r="A5780" s="1000" t="s">
        <v>23</v>
      </c>
      <c r="B5780" s="994" t="s">
        <v>2550</v>
      </c>
      <c r="C5780" s="1189"/>
      <c r="D5780" s="1006"/>
      <c r="E5780" s="1004"/>
      <c r="F5780" s="1003">
        <f t="shared" si="88"/>
        <v>0</v>
      </c>
    </row>
    <row r="5781" spans="1:6">
      <c r="A5781" s="357"/>
      <c r="B5781" s="387"/>
      <c r="C5781" s="1189" t="s">
        <v>245</v>
      </c>
      <c r="D5781" s="1006">
        <v>1</v>
      </c>
      <c r="E5781" s="1003"/>
      <c r="F5781" s="1003">
        <f t="shared" si="88"/>
        <v>0</v>
      </c>
    </row>
    <row r="5782" spans="1:6">
      <c r="A5782" s="1000"/>
      <c r="B5782" s="994"/>
      <c r="C5782" s="1189"/>
      <c r="D5782" s="1006"/>
      <c r="E5782" s="1004"/>
      <c r="F5782" s="1003">
        <f t="shared" si="88"/>
        <v>0</v>
      </c>
    </row>
    <row r="5783" spans="1:6" ht="68.25" customHeight="1">
      <c r="A5783" s="1000" t="s">
        <v>24</v>
      </c>
      <c r="B5783" s="994" t="s">
        <v>2551</v>
      </c>
      <c r="C5783" s="1189"/>
      <c r="D5783" s="1006"/>
      <c r="E5783" s="1004"/>
      <c r="F5783" s="1003">
        <f t="shared" si="88"/>
        <v>0</v>
      </c>
    </row>
    <row r="5784" spans="1:6">
      <c r="A5784" s="357"/>
      <c r="B5784" s="387"/>
      <c r="C5784" s="1189" t="s">
        <v>245</v>
      </c>
      <c r="D5784" s="1006">
        <v>1</v>
      </c>
      <c r="E5784" s="1003"/>
      <c r="F5784" s="1003">
        <f t="shared" si="88"/>
        <v>0</v>
      </c>
    </row>
    <row r="5785" spans="1:6">
      <c r="A5785" s="357"/>
      <c r="B5785" s="387"/>
      <c r="C5785" s="1189"/>
      <c r="D5785" s="1006"/>
      <c r="E5785" s="1003"/>
      <c r="F5785" s="1003">
        <f t="shared" si="88"/>
        <v>0</v>
      </c>
    </row>
    <row r="5786" spans="1:6" ht="18.75" customHeight="1">
      <c r="A5786" s="1000" t="s">
        <v>25</v>
      </c>
      <c r="B5786" s="994" t="s">
        <v>2552</v>
      </c>
      <c r="C5786" s="1189"/>
      <c r="D5786" s="1006"/>
      <c r="E5786" s="1004"/>
      <c r="F5786" s="1003">
        <f t="shared" si="88"/>
        <v>0</v>
      </c>
    </row>
    <row r="5787" spans="1:6">
      <c r="A5787" s="1000"/>
      <c r="B5787" s="994" t="s">
        <v>2553</v>
      </c>
      <c r="C5787" s="1189" t="s">
        <v>136</v>
      </c>
      <c r="D5787" s="1006">
        <v>1</v>
      </c>
      <c r="E5787" s="1003"/>
      <c r="F5787" s="1003">
        <f t="shared" si="88"/>
        <v>0</v>
      </c>
    </row>
    <row r="5788" spans="1:6">
      <c r="A5788" s="1000"/>
      <c r="B5788" s="994" t="s">
        <v>2554</v>
      </c>
      <c r="C5788" s="1189" t="s">
        <v>136</v>
      </c>
      <c r="D5788" s="1006">
        <v>1</v>
      </c>
      <c r="E5788" s="1003"/>
      <c r="F5788" s="1003">
        <f t="shared" si="88"/>
        <v>0</v>
      </c>
    </row>
    <row r="5789" spans="1:6">
      <c r="A5789" s="1000"/>
      <c r="B5789" s="994"/>
      <c r="C5789" s="1189"/>
      <c r="D5789" s="1006"/>
      <c r="E5789" s="1004"/>
      <c r="F5789" s="1003">
        <f t="shared" si="88"/>
        <v>0</v>
      </c>
    </row>
    <row r="5790" spans="1:6" ht="17.25" customHeight="1">
      <c r="A5790" s="1000" t="s">
        <v>26</v>
      </c>
      <c r="B5790" s="994" t="s">
        <v>2555</v>
      </c>
      <c r="C5790" s="1189"/>
      <c r="D5790" s="1006"/>
      <c r="E5790" s="1004"/>
      <c r="F5790" s="1003">
        <f t="shared" si="88"/>
        <v>0</v>
      </c>
    </row>
    <row r="5791" spans="1:6">
      <c r="A5791" s="357"/>
      <c r="B5791" s="994" t="s">
        <v>2556</v>
      </c>
      <c r="C5791" s="1189" t="s">
        <v>136</v>
      </c>
      <c r="D5791" s="1006">
        <v>2</v>
      </c>
      <c r="E5791" s="1003"/>
      <c r="F5791" s="1003">
        <f t="shared" si="88"/>
        <v>0</v>
      </c>
    </row>
    <row r="5792" spans="1:6">
      <c r="A5792" s="1000"/>
      <c r="B5792" s="994"/>
      <c r="C5792" s="1189"/>
      <c r="D5792" s="1006"/>
      <c r="E5792" s="1004"/>
      <c r="F5792" s="1003">
        <f t="shared" si="88"/>
        <v>0</v>
      </c>
    </row>
    <row r="5793" spans="1:6" ht="13.5" customHeight="1">
      <c r="A5793" s="1000" t="s">
        <v>28</v>
      </c>
      <c r="B5793" s="994" t="s">
        <v>2557</v>
      </c>
      <c r="C5793" s="1189" t="s">
        <v>136</v>
      </c>
      <c r="D5793" s="1006">
        <v>2</v>
      </c>
      <c r="E5793" s="1003"/>
      <c r="F5793" s="1003">
        <f t="shared" si="88"/>
        <v>0</v>
      </c>
    </row>
    <row r="5794" spans="1:6">
      <c r="A5794" s="1000"/>
      <c r="B5794" s="994"/>
      <c r="C5794" s="1189"/>
      <c r="D5794" s="1006"/>
      <c r="E5794" s="1004"/>
      <c r="F5794" s="1003">
        <f t="shared" si="88"/>
        <v>0</v>
      </c>
    </row>
    <row r="5795" spans="1:6" ht="14.25" customHeight="1">
      <c r="A5795" s="1000" t="s">
        <v>29</v>
      </c>
      <c r="B5795" s="994" t="s">
        <v>2558</v>
      </c>
      <c r="C5795" s="1189" t="s">
        <v>136</v>
      </c>
      <c r="D5795" s="1006">
        <v>2</v>
      </c>
      <c r="E5795" s="1003"/>
      <c r="F5795" s="1003">
        <f t="shared" si="88"/>
        <v>0</v>
      </c>
    </row>
    <row r="5796" spans="1:6">
      <c r="A5796" s="1000"/>
      <c r="B5796" s="386"/>
      <c r="C5796" s="1189"/>
      <c r="D5796" s="1006"/>
      <c r="E5796" s="1004"/>
      <c r="F5796" s="1003">
        <f t="shared" si="88"/>
        <v>0</v>
      </c>
    </row>
    <row r="5797" spans="1:6" ht="59.25" customHeight="1">
      <c r="A5797" s="1000" t="s">
        <v>55</v>
      </c>
      <c r="B5797" s="1031" t="s">
        <v>2559</v>
      </c>
      <c r="C5797" s="1008"/>
      <c r="D5797" s="1006"/>
      <c r="E5797" s="1004"/>
      <c r="F5797" s="1003">
        <f t="shared" si="88"/>
        <v>0</v>
      </c>
    </row>
    <row r="5798" spans="1:6">
      <c r="A5798" s="357"/>
      <c r="B5798" s="1004" t="s">
        <v>2560</v>
      </c>
      <c r="C5798" s="1189" t="s">
        <v>136</v>
      </c>
      <c r="D5798" s="1006">
        <v>2</v>
      </c>
      <c r="E5798" s="1003"/>
      <c r="F5798" s="1003">
        <f t="shared" si="88"/>
        <v>0</v>
      </c>
    </row>
    <row r="5799" spans="1:6">
      <c r="A5799" s="357"/>
      <c r="B5799" s="1004" t="s">
        <v>2561</v>
      </c>
      <c r="C5799" s="1189" t="s">
        <v>136</v>
      </c>
      <c r="D5799" s="1006">
        <v>1</v>
      </c>
      <c r="E5799" s="1003"/>
      <c r="F5799" s="1003">
        <f t="shared" si="88"/>
        <v>0</v>
      </c>
    </row>
    <row r="5800" spans="1:6">
      <c r="A5800" s="357"/>
      <c r="B5800" s="1004" t="s">
        <v>2562</v>
      </c>
      <c r="C5800" s="1189" t="s">
        <v>136</v>
      </c>
      <c r="D5800" s="1006">
        <v>3</v>
      </c>
      <c r="E5800" s="1003"/>
      <c r="F5800" s="1003">
        <f t="shared" si="88"/>
        <v>0</v>
      </c>
    </row>
    <row r="5801" spans="1:6">
      <c r="A5801" s="357"/>
      <c r="B5801" s="1004" t="s">
        <v>2563</v>
      </c>
      <c r="C5801" s="1189" t="s">
        <v>136</v>
      </c>
      <c r="D5801" s="1006">
        <v>4</v>
      </c>
      <c r="E5801" s="1003"/>
      <c r="F5801" s="1003">
        <f t="shared" si="88"/>
        <v>0</v>
      </c>
    </row>
    <row r="5802" spans="1:6">
      <c r="A5802" s="357"/>
      <c r="B5802" s="1004" t="s">
        <v>2564</v>
      </c>
      <c r="C5802" s="1189" t="s">
        <v>136</v>
      </c>
      <c r="D5802" s="1006">
        <v>2</v>
      </c>
      <c r="E5802" s="1003"/>
      <c r="F5802" s="1003">
        <f t="shared" si="88"/>
        <v>0</v>
      </c>
    </row>
    <row r="5803" spans="1:6">
      <c r="A5803" s="357"/>
      <c r="B5803" s="1004" t="s">
        <v>2565</v>
      </c>
      <c r="C5803" s="1189" t="s">
        <v>136</v>
      </c>
      <c r="D5803" s="1006">
        <v>3</v>
      </c>
      <c r="E5803" s="1003"/>
      <c r="F5803" s="1003">
        <f t="shared" si="88"/>
        <v>0</v>
      </c>
    </row>
    <row r="5804" spans="1:6">
      <c r="A5804" s="357"/>
      <c r="B5804" s="1004" t="s">
        <v>2566</v>
      </c>
      <c r="C5804" s="1189" t="s">
        <v>136</v>
      </c>
      <c r="D5804" s="1006">
        <v>3</v>
      </c>
      <c r="E5804" s="1003"/>
      <c r="F5804" s="1003">
        <f t="shared" si="88"/>
        <v>0</v>
      </c>
    </row>
    <row r="5805" spans="1:6">
      <c r="A5805" s="1000"/>
      <c r="B5805" s="1031"/>
      <c r="C5805" s="1008"/>
      <c r="D5805" s="1006"/>
      <c r="E5805" s="1004"/>
      <c r="F5805" s="1003">
        <f t="shared" si="88"/>
        <v>0</v>
      </c>
    </row>
    <row r="5806" spans="1:6" ht="53.25" customHeight="1">
      <c r="A5806" s="1000" t="s">
        <v>56</v>
      </c>
      <c r="B5806" s="1031" t="s">
        <v>2559</v>
      </c>
      <c r="C5806" s="1008"/>
      <c r="D5806" s="993"/>
      <c r="E5806" s="1004"/>
      <c r="F5806" s="1003">
        <f t="shared" si="88"/>
        <v>0</v>
      </c>
    </row>
    <row r="5807" spans="1:6">
      <c r="A5807" s="357"/>
      <c r="B5807" s="1004" t="s">
        <v>2567</v>
      </c>
      <c r="C5807" s="1189" t="s">
        <v>136</v>
      </c>
      <c r="D5807" s="1006">
        <v>4</v>
      </c>
      <c r="E5807" s="1003"/>
      <c r="F5807" s="1003">
        <f t="shared" si="88"/>
        <v>0</v>
      </c>
    </row>
    <row r="5808" spans="1:6">
      <c r="A5808" s="357"/>
      <c r="B5808" s="1004" t="s">
        <v>2568</v>
      </c>
      <c r="C5808" s="1189" t="s">
        <v>136</v>
      </c>
      <c r="D5808" s="1006">
        <v>6</v>
      </c>
      <c r="E5808" s="1003"/>
      <c r="F5808" s="1003">
        <f t="shared" si="88"/>
        <v>0</v>
      </c>
    </row>
    <row r="5809" spans="1:6">
      <c r="A5809" s="1000"/>
      <c r="B5809" s="1004"/>
      <c r="C5809" s="1189"/>
      <c r="D5809" s="368"/>
      <c r="E5809" s="1004"/>
      <c r="F5809" s="1003">
        <f t="shared" si="88"/>
        <v>0</v>
      </c>
    </row>
    <row r="5810" spans="1:6" ht="33.75" customHeight="1">
      <c r="A5810" s="1000" t="s">
        <v>57</v>
      </c>
      <c r="B5810" s="1031" t="s">
        <v>4043</v>
      </c>
      <c r="C5810" s="1008"/>
      <c r="D5810" s="1006"/>
      <c r="E5810" s="1004"/>
      <c r="F5810" s="1003">
        <f t="shared" si="88"/>
        <v>0</v>
      </c>
    </row>
    <row r="5811" spans="1:6">
      <c r="A5811" s="357"/>
      <c r="B5811" s="1067" t="s">
        <v>4044</v>
      </c>
      <c r="C5811" s="1189" t="s">
        <v>136</v>
      </c>
      <c r="D5811" s="1006">
        <v>4</v>
      </c>
      <c r="E5811" s="1003"/>
      <c r="F5811" s="1003">
        <f t="shared" si="88"/>
        <v>0</v>
      </c>
    </row>
    <row r="5812" spans="1:6">
      <c r="A5812" s="357"/>
      <c r="B5812" s="1067" t="s">
        <v>4045</v>
      </c>
      <c r="C5812" s="1189" t="s">
        <v>136</v>
      </c>
      <c r="D5812" s="1006">
        <v>4</v>
      </c>
      <c r="E5812" s="1003"/>
      <c r="F5812" s="1003">
        <f t="shared" si="88"/>
        <v>0</v>
      </c>
    </row>
    <row r="5813" spans="1:6">
      <c r="A5813" s="1000"/>
      <c r="B5813" s="1031"/>
      <c r="C5813" s="1008"/>
      <c r="D5813" s="1006"/>
      <c r="E5813" s="1004"/>
      <c r="F5813" s="1003">
        <f t="shared" si="88"/>
        <v>0</v>
      </c>
    </row>
    <row r="5814" spans="1:6" ht="38.25">
      <c r="A5814" s="1000" t="s">
        <v>30</v>
      </c>
      <c r="B5814" s="1011" t="s">
        <v>2569</v>
      </c>
      <c r="C5814" s="1008"/>
      <c r="D5814" s="1006"/>
      <c r="E5814" s="1004"/>
      <c r="F5814" s="1003">
        <f t="shared" si="88"/>
        <v>0</v>
      </c>
    </row>
    <row r="5815" spans="1:6">
      <c r="A5815" s="357"/>
      <c r="B5815" s="1004" t="s">
        <v>2570</v>
      </c>
      <c r="C5815" s="1189" t="s">
        <v>136</v>
      </c>
      <c r="D5815" s="1006">
        <v>16</v>
      </c>
      <c r="E5815" s="1003"/>
      <c r="F5815" s="1003">
        <f t="shared" si="88"/>
        <v>0</v>
      </c>
    </row>
    <row r="5816" spans="1:6">
      <c r="A5816" s="1000"/>
      <c r="B5816" s="1004"/>
      <c r="C5816" s="1189"/>
      <c r="D5816" s="368"/>
      <c r="E5816" s="1004"/>
      <c r="F5816" s="1003">
        <f t="shared" si="88"/>
        <v>0</v>
      </c>
    </row>
    <row r="5817" spans="1:6" ht="38.25">
      <c r="A5817" s="1000" t="s">
        <v>31</v>
      </c>
      <c r="B5817" s="1011" t="s">
        <v>2571</v>
      </c>
      <c r="C5817" s="1008"/>
      <c r="D5817" s="1006"/>
      <c r="E5817" s="1004"/>
      <c r="F5817" s="1003">
        <f t="shared" si="88"/>
        <v>0</v>
      </c>
    </row>
    <row r="5818" spans="1:6">
      <c r="A5818" s="357"/>
      <c r="B5818" s="1004" t="s">
        <v>2572</v>
      </c>
      <c r="C5818" s="1189" t="s">
        <v>136</v>
      </c>
      <c r="D5818" s="1006">
        <v>3</v>
      </c>
      <c r="E5818" s="1003"/>
      <c r="F5818" s="1003">
        <f t="shared" si="88"/>
        <v>0</v>
      </c>
    </row>
    <row r="5819" spans="1:6">
      <c r="A5819" s="357"/>
      <c r="B5819" s="1004" t="s">
        <v>2570</v>
      </c>
      <c r="C5819" s="1189" t="s">
        <v>136</v>
      </c>
      <c r="D5819" s="1006">
        <v>6</v>
      </c>
      <c r="E5819" s="1003"/>
      <c r="F5819" s="1003">
        <f t="shared" si="88"/>
        <v>0</v>
      </c>
    </row>
    <row r="5820" spans="1:6">
      <c r="A5820" s="1000"/>
      <c r="B5820" s="1031"/>
      <c r="C5820" s="1008"/>
      <c r="D5820" s="1006"/>
      <c r="E5820" s="1004"/>
      <c r="F5820" s="1003">
        <f t="shared" si="88"/>
        <v>0</v>
      </c>
    </row>
    <row r="5821" spans="1:6" ht="38.25">
      <c r="A5821" s="1000" t="s">
        <v>32</v>
      </c>
      <c r="B5821" s="1011" t="s">
        <v>2573</v>
      </c>
      <c r="C5821" s="1008"/>
      <c r="D5821" s="1006"/>
      <c r="E5821" s="1004"/>
      <c r="F5821" s="1003">
        <f t="shared" ref="F5821:F5880" si="89">D5821*E5821</f>
        <v>0</v>
      </c>
    </row>
    <row r="5822" spans="1:6">
      <c r="A5822" s="357"/>
      <c r="B5822" s="1004" t="s">
        <v>2574</v>
      </c>
      <c r="C5822" s="1189" t="s">
        <v>136</v>
      </c>
      <c r="D5822" s="1006">
        <v>4</v>
      </c>
      <c r="E5822" s="1003"/>
      <c r="F5822" s="1003">
        <f t="shared" si="89"/>
        <v>0</v>
      </c>
    </row>
    <row r="5823" spans="1:6">
      <c r="A5823" s="357"/>
      <c r="B5823" s="1004" t="s">
        <v>2575</v>
      </c>
      <c r="C5823" s="1189" t="s">
        <v>136</v>
      </c>
      <c r="D5823" s="1006">
        <v>1</v>
      </c>
      <c r="E5823" s="1003"/>
      <c r="F5823" s="1003">
        <f t="shared" si="89"/>
        <v>0</v>
      </c>
    </row>
    <row r="5824" spans="1:6">
      <c r="A5824" s="1000"/>
      <c r="B5824" s="1004"/>
      <c r="C5824" s="1189"/>
      <c r="D5824" s="368"/>
      <c r="E5824" s="1004"/>
      <c r="F5824" s="1003">
        <f t="shared" si="89"/>
        <v>0</v>
      </c>
    </row>
    <row r="5825" spans="1:6" ht="38.25">
      <c r="A5825" s="1000" t="s">
        <v>33</v>
      </c>
      <c r="B5825" s="1011" t="s">
        <v>2576</v>
      </c>
      <c r="C5825" s="1008"/>
      <c r="D5825" s="1006"/>
      <c r="E5825" s="1004"/>
      <c r="F5825" s="1003">
        <f t="shared" si="89"/>
        <v>0</v>
      </c>
    </row>
    <row r="5826" spans="1:6">
      <c r="A5826" s="357"/>
      <c r="B5826" s="1004" t="s">
        <v>2577</v>
      </c>
      <c r="C5826" s="1189" t="s">
        <v>136</v>
      </c>
      <c r="D5826" s="1006">
        <v>2</v>
      </c>
      <c r="E5826" s="1003"/>
      <c r="F5826" s="1003">
        <f t="shared" si="89"/>
        <v>0</v>
      </c>
    </row>
    <row r="5827" spans="1:6">
      <c r="A5827" s="357"/>
      <c r="B5827" s="1004" t="s">
        <v>2572</v>
      </c>
      <c r="C5827" s="1189" t="s">
        <v>136</v>
      </c>
      <c r="D5827" s="1006">
        <v>3</v>
      </c>
      <c r="E5827" s="1003"/>
      <c r="F5827" s="1003">
        <f t="shared" si="89"/>
        <v>0</v>
      </c>
    </row>
    <row r="5828" spans="1:6">
      <c r="A5828" s="357"/>
      <c r="B5828" s="358"/>
      <c r="C5828" s="1194"/>
      <c r="D5828" s="368"/>
      <c r="E5828" s="353"/>
      <c r="F5828" s="1003">
        <f t="shared" si="89"/>
        <v>0</v>
      </c>
    </row>
    <row r="5829" spans="1:6" ht="38.25">
      <c r="A5829" s="1000" t="s">
        <v>34</v>
      </c>
      <c r="B5829" s="1011" t="s">
        <v>2578</v>
      </c>
      <c r="C5829" s="1008"/>
      <c r="D5829" s="1006"/>
      <c r="E5829" s="1004"/>
      <c r="F5829" s="1003">
        <f t="shared" si="89"/>
        <v>0</v>
      </c>
    </row>
    <row r="5830" spans="1:6">
      <c r="A5830" s="1000"/>
      <c r="B5830" s="1004" t="s">
        <v>2579</v>
      </c>
      <c r="C5830" s="1189" t="s">
        <v>136</v>
      </c>
      <c r="D5830" s="1006">
        <v>6</v>
      </c>
      <c r="E5830" s="1003"/>
      <c r="F5830" s="1003">
        <f t="shared" si="89"/>
        <v>0</v>
      </c>
    </row>
    <row r="5831" spans="1:6">
      <c r="A5831" s="1000"/>
      <c r="B5831" s="1004" t="s">
        <v>2580</v>
      </c>
      <c r="C5831" s="1189" t="s">
        <v>136</v>
      </c>
      <c r="D5831" s="1006">
        <v>3</v>
      </c>
      <c r="E5831" s="1003"/>
      <c r="F5831" s="1003">
        <f t="shared" si="89"/>
        <v>0</v>
      </c>
    </row>
    <row r="5832" spans="1:6">
      <c r="A5832" s="1000"/>
      <c r="B5832" s="1004" t="s">
        <v>2581</v>
      </c>
      <c r="C5832" s="1189" t="s">
        <v>136</v>
      </c>
      <c r="D5832" s="1006">
        <v>1</v>
      </c>
      <c r="E5832" s="1003"/>
      <c r="F5832" s="1003">
        <f t="shared" si="89"/>
        <v>0</v>
      </c>
    </row>
    <row r="5833" spans="1:6">
      <c r="A5833" s="1000"/>
      <c r="B5833" s="1004" t="s">
        <v>2582</v>
      </c>
      <c r="C5833" s="1189" t="s">
        <v>136</v>
      </c>
      <c r="D5833" s="1006">
        <v>2</v>
      </c>
      <c r="E5833" s="1003"/>
      <c r="F5833" s="1003">
        <f t="shared" si="89"/>
        <v>0</v>
      </c>
    </row>
    <row r="5834" spans="1:6">
      <c r="A5834" s="1000"/>
      <c r="B5834" s="1004" t="s">
        <v>2583</v>
      </c>
      <c r="C5834" s="1189" t="s">
        <v>136</v>
      </c>
      <c r="D5834" s="1006">
        <v>1</v>
      </c>
      <c r="E5834" s="1003"/>
      <c r="F5834" s="1003">
        <f t="shared" si="89"/>
        <v>0</v>
      </c>
    </row>
    <row r="5835" spans="1:6">
      <c r="A5835" s="1000"/>
      <c r="B5835" s="1004" t="s">
        <v>2584</v>
      </c>
      <c r="C5835" s="1189" t="s">
        <v>136</v>
      </c>
      <c r="D5835" s="1006">
        <v>9</v>
      </c>
      <c r="E5835" s="1003"/>
      <c r="F5835" s="1003">
        <f t="shared" si="89"/>
        <v>0</v>
      </c>
    </row>
    <row r="5836" spans="1:6">
      <c r="A5836" s="1000"/>
      <c r="B5836" s="1004" t="s">
        <v>2585</v>
      </c>
      <c r="C5836" s="1189" t="s">
        <v>136</v>
      </c>
      <c r="D5836" s="1006">
        <v>3</v>
      </c>
      <c r="E5836" s="1003"/>
      <c r="F5836" s="1003">
        <f t="shared" si="89"/>
        <v>0</v>
      </c>
    </row>
    <row r="5837" spans="1:6">
      <c r="A5837" s="1000"/>
      <c r="B5837" s="1004" t="s">
        <v>2586</v>
      </c>
      <c r="C5837" s="1189" t="s">
        <v>136</v>
      </c>
      <c r="D5837" s="1006">
        <v>1</v>
      </c>
      <c r="E5837" s="1003"/>
      <c r="F5837" s="1003">
        <f t="shared" si="89"/>
        <v>0</v>
      </c>
    </row>
    <row r="5838" spans="1:6" ht="12.75" customHeight="1">
      <c r="A5838" s="1000"/>
      <c r="B5838" s="1031"/>
      <c r="C5838" s="1008"/>
      <c r="D5838" s="1006"/>
      <c r="E5838" s="1004"/>
      <c r="F5838" s="1003">
        <f t="shared" si="89"/>
        <v>0</v>
      </c>
    </row>
    <row r="5839" spans="1:6" ht="15" customHeight="1">
      <c r="A5839" s="1000" t="s">
        <v>35</v>
      </c>
      <c r="B5839" s="1031" t="s">
        <v>2587</v>
      </c>
      <c r="C5839" s="1008"/>
      <c r="D5839" s="1006"/>
      <c r="E5839" s="1004"/>
      <c r="F5839" s="1003">
        <f t="shared" si="89"/>
        <v>0</v>
      </c>
    </row>
    <row r="5840" spans="1:6">
      <c r="A5840" s="1000"/>
      <c r="B5840" s="1004" t="s">
        <v>2588</v>
      </c>
      <c r="C5840" s="1189" t="s">
        <v>136</v>
      </c>
      <c r="D5840" s="1006">
        <v>1</v>
      </c>
      <c r="E5840" s="1003"/>
      <c r="F5840" s="1003">
        <f t="shared" si="89"/>
        <v>0</v>
      </c>
    </row>
    <row r="5841" spans="1:6">
      <c r="A5841" s="1000"/>
      <c r="B5841" s="1004" t="s">
        <v>2589</v>
      </c>
      <c r="C5841" s="1189" t="s">
        <v>136</v>
      </c>
      <c r="D5841" s="1006">
        <v>1</v>
      </c>
      <c r="E5841" s="1003"/>
      <c r="F5841" s="1003">
        <f t="shared" si="89"/>
        <v>0</v>
      </c>
    </row>
    <row r="5842" spans="1:6">
      <c r="A5842" s="1000"/>
      <c r="B5842" s="1004" t="s">
        <v>2590</v>
      </c>
      <c r="C5842" s="1189" t="s">
        <v>136</v>
      </c>
      <c r="D5842" s="1006">
        <v>1</v>
      </c>
      <c r="E5842" s="1003"/>
      <c r="F5842" s="1003">
        <f t="shared" si="89"/>
        <v>0</v>
      </c>
    </row>
    <row r="5843" spans="1:6">
      <c r="A5843" s="1000"/>
      <c r="B5843" s="1031"/>
      <c r="C5843" s="1008"/>
      <c r="D5843" s="1006"/>
      <c r="E5843" s="1004"/>
      <c r="F5843" s="1003">
        <f t="shared" si="89"/>
        <v>0</v>
      </c>
    </row>
    <row r="5844" spans="1:6" ht="18" customHeight="1">
      <c r="A5844" s="1000" t="s">
        <v>36</v>
      </c>
      <c r="B5844" s="1031" t="s">
        <v>2591</v>
      </c>
      <c r="C5844" s="1008"/>
      <c r="D5844" s="1006"/>
      <c r="E5844" s="1003"/>
      <c r="F5844" s="1003">
        <f t="shared" si="89"/>
        <v>0</v>
      </c>
    </row>
    <row r="5845" spans="1:6">
      <c r="A5845" s="357"/>
      <c r="B5845" s="1031" t="s">
        <v>4040</v>
      </c>
      <c r="C5845" s="1189" t="s">
        <v>136</v>
      </c>
      <c r="D5845" s="1006">
        <v>1</v>
      </c>
      <c r="E5845" s="1003"/>
      <c r="F5845" s="1003">
        <f t="shared" si="89"/>
        <v>0</v>
      </c>
    </row>
    <row r="5846" spans="1:6">
      <c r="A5846" s="357"/>
      <c r="B5846" s="379"/>
      <c r="C5846" s="1194"/>
      <c r="D5846" s="368"/>
      <c r="E5846" s="353"/>
      <c r="F5846" s="1003">
        <f t="shared" si="89"/>
        <v>0</v>
      </c>
    </row>
    <row r="5847" spans="1:6" ht="18.75" customHeight="1">
      <c r="A5847" s="1000" t="s">
        <v>37</v>
      </c>
      <c r="B5847" s="1031" t="s">
        <v>2592</v>
      </c>
      <c r="C5847" s="1008"/>
      <c r="D5847" s="1006"/>
      <c r="E5847" s="1003"/>
      <c r="F5847" s="1003">
        <f t="shared" si="89"/>
        <v>0</v>
      </c>
    </row>
    <row r="5848" spans="1:6">
      <c r="A5848" s="1000"/>
      <c r="B5848" s="1004" t="s">
        <v>2593</v>
      </c>
      <c r="C5848" s="1189" t="s">
        <v>136</v>
      </c>
      <c r="D5848" s="1006">
        <v>24</v>
      </c>
      <c r="E5848" s="1003"/>
      <c r="F5848" s="1003">
        <f t="shared" si="89"/>
        <v>0</v>
      </c>
    </row>
    <row r="5849" spans="1:6" ht="15.75" customHeight="1">
      <c r="A5849" s="1000"/>
      <c r="B5849" s="1031"/>
      <c r="C5849" s="1189"/>
      <c r="D5849" s="1006"/>
      <c r="E5849" s="1003"/>
      <c r="F5849" s="1003">
        <f t="shared" si="89"/>
        <v>0</v>
      </c>
    </row>
    <row r="5850" spans="1:6" ht="18" customHeight="1">
      <c r="A5850" s="1000" t="s">
        <v>38</v>
      </c>
      <c r="B5850" s="1031" t="s">
        <v>2594</v>
      </c>
      <c r="C5850" s="1008"/>
      <c r="D5850" s="1006"/>
      <c r="E5850" s="1003"/>
      <c r="F5850" s="1003">
        <f t="shared" si="89"/>
        <v>0</v>
      </c>
    </row>
    <row r="5851" spans="1:6">
      <c r="A5851" s="1000"/>
      <c r="B5851" s="1004" t="s">
        <v>2593</v>
      </c>
      <c r="C5851" s="1189" t="s">
        <v>136</v>
      </c>
      <c r="D5851" s="1006">
        <v>99</v>
      </c>
      <c r="E5851" s="1003"/>
      <c r="F5851" s="1003">
        <f t="shared" si="89"/>
        <v>0</v>
      </c>
    </row>
    <row r="5852" spans="1:6">
      <c r="A5852" s="1000"/>
      <c r="B5852" s="1031"/>
      <c r="C5852" s="1008"/>
      <c r="D5852" s="1006"/>
      <c r="E5852" s="1004"/>
      <c r="F5852" s="1003">
        <f t="shared" si="89"/>
        <v>0</v>
      </c>
    </row>
    <row r="5853" spans="1:6" ht="145.5" customHeight="1">
      <c r="A5853" s="1000" t="s">
        <v>39</v>
      </c>
      <c r="B5853" s="1031" t="s">
        <v>2406</v>
      </c>
      <c r="C5853" s="1189" t="s">
        <v>418</v>
      </c>
      <c r="D5853" s="388">
        <v>3300</v>
      </c>
      <c r="E5853" s="1003"/>
      <c r="F5853" s="1003">
        <f t="shared" si="89"/>
        <v>0</v>
      </c>
    </row>
    <row r="5854" spans="1:6">
      <c r="A5854" s="1000"/>
      <c r="B5854" s="1031"/>
      <c r="C5854" s="1008"/>
      <c r="D5854" s="1006"/>
      <c r="E5854" s="1004"/>
      <c r="F5854" s="1003">
        <f t="shared" si="89"/>
        <v>0</v>
      </c>
    </row>
    <row r="5855" spans="1:6" ht="38.25">
      <c r="A5855" s="1000" t="s">
        <v>40</v>
      </c>
      <c r="B5855" s="1031" t="s">
        <v>2595</v>
      </c>
      <c r="C5855" s="1008"/>
      <c r="D5855" s="1006"/>
      <c r="E5855" s="1004"/>
      <c r="F5855" s="1003">
        <f t="shared" si="89"/>
        <v>0</v>
      </c>
    </row>
    <row r="5856" spans="1:6">
      <c r="A5856" s="1000"/>
      <c r="B5856" s="354" t="s">
        <v>2596</v>
      </c>
      <c r="C5856" s="1189" t="s">
        <v>283</v>
      </c>
      <c r="D5856" s="1006">
        <v>130</v>
      </c>
      <c r="E5856" s="1003"/>
      <c r="F5856" s="1003">
        <f t="shared" si="89"/>
        <v>0</v>
      </c>
    </row>
    <row r="5857" spans="1:6">
      <c r="A5857" s="1000"/>
      <c r="B5857" s="354" t="s">
        <v>2597</v>
      </c>
      <c r="C5857" s="1189" t="s">
        <v>283</v>
      </c>
      <c r="D5857" s="1006">
        <v>55</v>
      </c>
      <c r="E5857" s="1003"/>
      <c r="F5857" s="1003">
        <f t="shared" si="89"/>
        <v>0</v>
      </c>
    </row>
    <row r="5858" spans="1:6">
      <c r="A5858" s="1000"/>
      <c r="B5858" s="354" t="s">
        <v>2598</v>
      </c>
      <c r="C5858" s="1189" t="s">
        <v>283</v>
      </c>
      <c r="D5858" s="1006">
        <v>5</v>
      </c>
      <c r="E5858" s="1003"/>
      <c r="F5858" s="1003">
        <f t="shared" si="89"/>
        <v>0</v>
      </c>
    </row>
    <row r="5859" spans="1:6">
      <c r="A5859" s="1000"/>
      <c r="B5859" s="1031"/>
      <c r="C5859" s="1008"/>
      <c r="D5859" s="1006"/>
      <c r="E5859" s="1004"/>
      <c r="F5859" s="1003">
        <f t="shared" si="89"/>
        <v>0</v>
      </c>
    </row>
    <row r="5860" spans="1:6" ht="26.25" customHeight="1">
      <c r="A5860" s="1000" t="s">
        <v>41</v>
      </c>
      <c r="B5860" s="1031" t="s">
        <v>2599</v>
      </c>
      <c r="C5860" s="1189" t="s">
        <v>418</v>
      </c>
      <c r="D5860" s="1006">
        <v>400</v>
      </c>
      <c r="E5860" s="1003"/>
      <c r="F5860" s="1003">
        <f t="shared" si="89"/>
        <v>0</v>
      </c>
    </row>
    <row r="5861" spans="1:6">
      <c r="A5861" s="1000"/>
      <c r="B5861" s="1031"/>
      <c r="C5861" s="1008"/>
      <c r="D5861" s="1006"/>
      <c r="E5861" s="1004"/>
      <c r="F5861" s="1003">
        <f t="shared" si="89"/>
        <v>0</v>
      </c>
    </row>
    <row r="5862" spans="1:6" ht="38.25">
      <c r="A5862" s="1000" t="s">
        <v>42</v>
      </c>
      <c r="B5862" s="1031" t="s">
        <v>2600</v>
      </c>
      <c r="C5862" s="1189" t="s">
        <v>418</v>
      </c>
      <c r="D5862" s="1006">
        <v>150</v>
      </c>
      <c r="E5862" s="1003"/>
      <c r="F5862" s="1003">
        <f t="shared" si="89"/>
        <v>0</v>
      </c>
    </row>
    <row r="5863" spans="1:6">
      <c r="A5863" s="1000"/>
      <c r="B5863" s="1031"/>
      <c r="C5863" s="1008"/>
      <c r="D5863" s="1006"/>
      <c r="E5863" s="1004"/>
      <c r="F5863" s="1003">
        <f t="shared" si="89"/>
        <v>0</v>
      </c>
    </row>
    <row r="5864" spans="1:6" ht="51">
      <c r="A5864" s="1000" t="s">
        <v>43</v>
      </c>
      <c r="B5864" s="1032" t="s">
        <v>4425</v>
      </c>
      <c r="C5864" s="1189" t="s">
        <v>208</v>
      </c>
      <c r="D5864" s="1006">
        <v>400</v>
      </c>
      <c r="E5864" s="1003"/>
      <c r="F5864" s="1003">
        <f t="shared" si="89"/>
        <v>0</v>
      </c>
    </row>
    <row r="5865" spans="1:6">
      <c r="A5865" s="1000"/>
      <c r="B5865" s="1031"/>
      <c r="C5865" s="1008"/>
      <c r="D5865" s="1006"/>
      <c r="E5865" s="1004"/>
      <c r="F5865" s="1003">
        <f t="shared" si="89"/>
        <v>0</v>
      </c>
    </row>
    <row r="5866" spans="1:6" ht="76.5">
      <c r="A5866" s="1000" t="s">
        <v>1842</v>
      </c>
      <c r="B5866" s="1031" t="s">
        <v>4426</v>
      </c>
      <c r="C5866" s="1189" t="s">
        <v>208</v>
      </c>
      <c r="D5866" s="1006">
        <v>100</v>
      </c>
      <c r="E5866" s="1003"/>
      <c r="F5866" s="1003">
        <f t="shared" si="89"/>
        <v>0</v>
      </c>
    </row>
    <row r="5867" spans="1:6">
      <c r="A5867" s="1000"/>
      <c r="B5867" s="1031"/>
      <c r="C5867" s="1008"/>
      <c r="D5867" s="1006"/>
      <c r="E5867" s="1004"/>
      <c r="F5867" s="1003">
        <f t="shared" si="89"/>
        <v>0</v>
      </c>
    </row>
    <row r="5868" spans="1:6" ht="42.75" customHeight="1">
      <c r="A5868" s="1000" t="s">
        <v>1844</v>
      </c>
      <c r="B5868" s="1031" t="s">
        <v>2601</v>
      </c>
      <c r="C5868" s="1189" t="s">
        <v>208</v>
      </c>
      <c r="D5868" s="1006">
        <v>30</v>
      </c>
      <c r="E5868" s="1003"/>
      <c r="F5868" s="1003">
        <f t="shared" si="89"/>
        <v>0</v>
      </c>
    </row>
    <row r="5869" spans="1:6">
      <c r="A5869" s="1000"/>
      <c r="B5869" s="1031"/>
      <c r="C5869" s="1008"/>
      <c r="D5869" s="1006"/>
      <c r="E5869" s="1004"/>
      <c r="F5869" s="1003">
        <f t="shared" si="89"/>
        <v>0</v>
      </c>
    </row>
    <row r="5870" spans="1:6" ht="50.25" customHeight="1">
      <c r="A5870" s="1000" t="s">
        <v>1845</v>
      </c>
      <c r="B5870" s="1031" t="s">
        <v>4423</v>
      </c>
      <c r="C5870" s="1189"/>
      <c r="D5870" s="1006"/>
      <c r="E5870" s="1004"/>
      <c r="F5870" s="1003">
        <f t="shared" si="89"/>
        <v>0</v>
      </c>
    </row>
    <row r="5871" spans="1:6">
      <c r="A5871" s="1000"/>
      <c r="B5871" s="1031"/>
      <c r="C5871" s="1189" t="s">
        <v>1757</v>
      </c>
      <c r="D5871" s="1006">
        <v>30</v>
      </c>
      <c r="E5871" s="1003"/>
      <c r="F5871" s="1003">
        <f t="shared" si="89"/>
        <v>0</v>
      </c>
    </row>
    <row r="5872" spans="1:6">
      <c r="A5872" s="1000"/>
      <c r="B5872" s="1031"/>
      <c r="C5872" s="1008"/>
      <c r="D5872" s="1006"/>
      <c r="E5872" s="1004"/>
      <c r="F5872" s="1003">
        <f t="shared" si="89"/>
        <v>0</v>
      </c>
    </row>
    <row r="5873" spans="1:6" ht="104.25" customHeight="1">
      <c r="A5873" s="1000" t="s">
        <v>1846</v>
      </c>
      <c r="B5873" s="1031" t="s">
        <v>2438</v>
      </c>
      <c r="C5873" s="1189"/>
      <c r="D5873" s="1006"/>
      <c r="E5873" s="1004"/>
      <c r="F5873" s="1003">
        <f t="shared" si="89"/>
        <v>0</v>
      </c>
    </row>
    <row r="5874" spans="1:6">
      <c r="A5874" s="991"/>
      <c r="B5874" s="1034"/>
      <c r="C5874" s="1190" t="s">
        <v>245</v>
      </c>
      <c r="D5874" s="993">
        <v>1</v>
      </c>
      <c r="E5874" s="1017"/>
      <c r="F5874" s="1003">
        <f t="shared" si="89"/>
        <v>0</v>
      </c>
    </row>
    <row r="5875" spans="1:6">
      <c r="A5875" s="1000"/>
      <c r="B5875" s="1031"/>
      <c r="C5875" s="1008"/>
      <c r="D5875" s="1006"/>
      <c r="E5875" s="1004"/>
      <c r="F5875" s="1003">
        <f t="shared" si="89"/>
        <v>0</v>
      </c>
    </row>
    <row r="5876" spans="1:6">
      <c r="A5876" s="1000" t="s">
        <v>1847</v>
      </c>
      <c r="B5876" s="1004" t="s">
        <v>2602</v>
      </c>
      <c r="C5876" s="1189"/>
      <c r="D5876" s="1006"/>
      <c r="E5876" s="1003"/>
      <c r="F5876" s="1003">
        <f t="shared" si="89"/>
        <v>0</v>
      </c>
    </row>
    <row r="5877" spans="1:6">
      <c r="A5877" s="991"/>
      <c r="B5877" s="1034"/>
      <c r="C5877" s="1190" t="s">
        <v>245</v>
      </c>
      <c r="D5877" s="993">
        <v>1</v>
      </c>
      <c r="E5877" s="1017"/>
      <c r="F5877" s="1003">
        <f t="shared" si="89"/>
        <v>0</v>
      </c>
    </row>
    <row r="5878" spans="1:6">
      <c r="A5878" s="1000"/>
      <c r="B5878" s="1004"/>
      <c r="C5878" s="1008"/>
      <c r="D5878" s="1006"/>
      <c r="E5878" s="1004"/>
      <c r="F5878" s="1003">
        <f t="shared" si="89"/>
        <v>0</v>
      </c>
    </row>
    <row r="5879" spans="1:6" ht="25.5">
      <c r="A5879" s="991">
        <v>46</v>
      </c>
      <c r="B5879" s="1011" t="s">
        <v>3657</v>
      </c>
      <c r="C5879" s="1190"/>
      <c r="D5879" s="993"/>
      <c r="E5879" s="1017"/>
      <c r="F5879" s="1003">
        <f t="shared" si="89"/>
        <v>0</v>
      </c>
    </row>
    <row r="5880" spans="1:6" ht="13.5" thickBot="1">
      <c r="A5880" s="991"/>
      <c r="B5880" s="1034"/>
      <c r="C5880" s="1190" t="s">
        <v>245</v>
      </c>
      <c r="D5880" s="993">
        <v>1</v>
      </c>
      <c r="E5880" s="1017"/>
      <c r="F5880" s="1003">
        <f t="shared" si="89"/>
        <v>0</v>
      </c>
    </row>
    <row r="5881" spans="1:6" ht="14.25" thickTop="1" thickBot="1">
      <c r="A5881" s="392" t="s">
        <v>264</v>
      </c>
      <c r="B5881" s="382" t="s">
        <v>2603</v>
      </c>
      <c r="C5881" s="1192"/>
      <c r="D5881" s="1022"/>
      <c r="E5881" s="1023"/>
      <c r="F5881" s="1023">
        <f>SUM(F5437:F5880)</f>
        <v>0</v>
      </c>
    </row>
    <row r="5882" spans="1:6" ht="13.5" thickTop="1">
      <c r="A5882" s="1000"/>
      <c r="B5882" s="348"/>
      <c r="C5882" s="1008"/>
      <c r="D5882" s="1006"/>
      <c r="E5882" s="1004"/>
      <c r="F5882" s="1004"/>
    </row>
    <row r="5883" spans="1:6">
      <c r="A5883" s="362" t="s">
        <v>265</v>
      </c>
      <c r="B5883" s="348" t="s">
        <v>2604</v>
      </c>
      <c r="C5883" s="1008"/>
      <c r="D5883" s="1006"/>
      <c r="E5883" s="1004"/>
      <c r="F5883" s="1004"/>
    </row>
    <row r="5884" spans="1:6">
      <c r="A5884" s="362"/>
      <c r="B5884" s="348"/>
      <c r="C5884" s="1008"/>
      <c r="D5884" s="1006"/>
      <c r="E5884" s="1004"/>
      <c r="F5884" s="1004"/>
    </row>
    <row r="5885" spans="1:6" ht="173.25" customHeight="1">
      <c r="A5885" s="377" t="s">
        <v>198</v>
      </c>
      <c r="B5885" s="378" t="s">
        <v>4308</v>
      </c>
      <c r="C5885" s="1195"/>
      <c r="D5885" s="369"/>
      <c r="E5885" s="360"/>
      <c r="F5885" s="1003"/>
    </row>
    <row r="5886" spans="1:6">
      <c r="A5886" s="1000"/>
      <c r="B5886" s="1005"/>
      <c r="C5886" s="1189" t="s">
        <v>136</v>
      </c>
      <c r="D5886" s="1006">
        <v>2</v>
      </c>
      <c r="E5886" s="1003"/>
      <c r="F5886" s="1003">
        <f>D5886*E5886</f>
        <v>0</v>
      </c>
    </row>
    <row r="5887" spans="1:6">
      <c r="A5887" s="1000"/>
      <c r="B5887" s="994"/>
      <c r="C5887" s="1189"/>
      <c r="D5887" s="1006"/>
      <c r="E5887" s="1003"/>
      <c r="F5887" s="1003">
        <f t="shared" ref="F5887:F5950" si="90">D5887*E5887</f>
        <v>0</v>
      </c>
    </row>
    <row r="5888" spans="1:6" ht="39.75" customHeight="1">
      <c r="A5888" s="1000" t="s">
        <v>200</v>
      </c>
      <c r="B5888" s="1005" t="s">
        <v>2605</v>
      </c>
      <c r="C5888" s="1189"/>
      <c r="D5888" s="1006"/>
      <c r="E5888" s="1003"/>
      <c r="F5888" s="1003">
        <f t="shared" si="90"/>
        <v>0</v>
      </c>
    </row>
    <row r="5889" spans="1:6">
      <c r="A5889" s="1000"/>
      <c r="B5889" s="348"/>
      <c r="C5889" s="1189" t="s">
        <v>136</v>
      </c>
      <c r="D5889" s="1006">
        <v>1</v>
      </c>
      <c r="E5889" s="1003"/>
      <c r="F5889" s="1003">
        <f t="shared" si="90"/>
        <v>0</v>
      </c>
    </row>
    <row r="5890" spans="1:6">
      <c r="A5890" s="1000"/>
      <c r="B5890" s="348"/>
      <c r="C5890" s="1189"/>
      <c r="D5890" s="1006"/>
      <c r="E5890" s="1003"/>
      <c r="F5890" s="1003">
        <f t="shared" si="90"/>
        <v>0</v>
      </c>
    </row>
    <row r="5891" spans="1:6">
      <c r="A5891" s="1000"/>
      <c r="B5891" s="348"/>
      <c r="C5891" s="1189" t="s">
        <v>136</v>
      </c>
      <c r="D5891" s="1006">
        <v>1</v>
      </c>
      <c r="E5891" s="1003"/>
      <c r="F5891" s="1003">
        <f t="shared" si="90"/>
        <v>0</v>
      </c>
    </row>
    <row r="5892" spans="1:6">
      <c r="A5892" s="1000"/>
      <c r="B5892" s="348"/>
      <c r="C5892" s="1189"/>
      <c r="D5892" s="1006"/>
      <c r="E5892" s="1003"/>
      <c r="F5892" s="1003">
        <f t="shared" si="90"/>
        <v>0</v>
      </c>
    </row>
    <row r="5893" spans="1:6" ht="53.25" customHeight="1">
      <c r="A5893" s="1000" t="s">
        <v>203</v>
      </c>
      <c r="B5893" s="1001" t="s">
        <v>2606</v>
      </c>
      <c r="C5893" s="1189"/>
      <c r="D5893" s="1006"/>
      <c r="E5893" s="1003"/>
      <c r="F5893" s="1003">
        <f t="shared" si="90"/>
        <v>0</v>
      </c>
    </row>
    <row r="5894" spans="1:6">
      <c r="A5894" s="1000"/>
      <c r="B5894" s="1001"/>
      <c r="C5894" s="1189" t="s">
        <v>136</v>
      </c>
      <c r="D5894" s="1006">
        <v>1</v>
      </c>
      <c r="E5894" s="1003"/>
      <c r="F5894" s="1003">
        <f t="shared" si="90"/>
        <v>0</v>
      </c>
    </row>
    <row r="5895" spans="1:6">
      <c r="A5895" s="1000"/>
      <c r="B5895" s="348"/>
      <c r="C5895" s="1189"/>
      <c r="D5895" s="1006"/>
      <c r="E5895" s="1003"/>
      <c r="F5895" s="1003">
        <f t="shared" si="90"/>
        <v>0</v>
      </c>
    </row>
    <row r="5896" spans="1:6" ht="53.25" customHeight="1">
      <c r="A5896" s="1000" t="s">
        <v>205</v>
      </c>
      <c r="B5896" s="1001" t="s">
        <v>2607</v>
      </c>
      <c r="C5896" s="1189"/>
      <c r="D5896" s="1006"/>
      <c r="E5896" s="1003"/>
      <c r="F5896" s="1003">
        <f t="shared" si="90"/>
        <v>0</v>
      </c>
    </row>
    <row r="5897" spans="1:6">
      <c r="A5897" s="1000"/>
      <c r="B5897" s="348"/>
      <c r="C5897" s="1189" t="s">
        <v>136</v>
      </c>
      <c r="D5897" s="1006">
        <v>1</v>
      </c>
      <c r="E5897" s="1003"/>
      <c r="F5897" s="1003">
        <f t="shared" si="90"/>
        <v>0</v>
      </c>
    </row>
    <row r="5898" spans="1:6">
      <c r="A5898" s="1000"/>
      <c r="B5898" s="348"/>
      <c r="C5898" s="1189"/>
      <c r="D5898" s="1006"/>
      <c r="E5898" s="1003"/>
      <c r="F5898" s="1003">
        <f t="shared" si="90"/>
        <v>0</v>
      </c>
    </row>
    <row r="5899" spans="1:6" ht="53.25" customHeight="1">
      <c r="A5899" s="1000" t="s">
        <v>137</v>
      </c>
      <c r="B5899" s="1001" t="s">
        <v>2608</v>
      </c>
      <c r="C5899" s="1189"/>
      <c r="D5899" s="1006"/>
      <c r="E5899" s="1003"/>
      <c r="F5899" s="1003">
        <f t="shared" si="90"/>
        <v>0</v>
      </c>
    </row>
    <row r="5900" spans="1:6">
      <c r="A5900" s="1000"/>
      <c r="B5900" s="348"/>
      <c r="C5900" s="1189" t="s">
        <v>136</v>
      </c>
      <c r="D5900" s="1006">
        <v>1</v>
      </c>
      <c r="E5900" s="1003"/>
      <c r="F5900" s="1003">
        <f t="shared" si="90"/>
        <v>0</v>
      </c>
    </row>
    <row r="5901" spans="1:6">
      <c r="A5901" s="1000"/>
      <c r="B5901" s="348"/>
      <c r="C5901" s="1189"/>
      <c r="D5901" s="1006"/>
      <c r="E5901" s="1003"/>
      <c r="F5901" s="1003">
        <f t="shared" si="90"/>
        <v>0</v>
      </c>
    </row>
    <row r="5902" spans="1:6" ht="56.25" customHeight="1">
      <c r="A5902" s="1000" t="s">
        <v>144</v>
      </c>
      <c r="B5902" s="1001" t="s">
        <v>3711</v>
      </c>
      <c r="C5902" s="1189"/>
      <c r="D5902" s="1006"/>
      <c r="E5902" s="1003"/>
      <c r="F5902" s="1003">
        <f t="shared" si="90"/>
        <v>0</v>
      </c>
    </row>
    <row r="5903" spans="1:6">
      <c r="A5903" s="1000"/>
      <c r="B5903" s="348"/>
      <c r="C5903" s="1189" t="s">
        <v>136</v>
      </c>
      <c r="D5903" s="1006">
        <v>1</v>
      </c>
      <c r="E5903" s="1003"/>
      <c r="F5903" s="1003">
        <f t="shared" si="90"/>
        <v>0</v>
      </c>
    </row>
    <row r="5904" spans="1:6" ht="55.5" customHeight="1">
      <c r="A5904" s="1000" t="s">
        <v>147</v>
      </c>
      <c r="B5904" s="1001" t="s">
        <v>2609</v>
      </c>
      <c r="C5904" s="1189"/>
      <c r="D5904" s="1006"/>
      <c r="E5904" s="1003"/>
      <c r="F5904" s="1003">
        <f t="shared" si="90"/>
        <v>0</v>
      </c>
    </row>
    <row r="5905" spans="1:6">
      <c r="A5905" s="1000"/>
      <c r="B5905" s="348"/>
      <c r="C5905" s="1189" t="s">
        <v>136</v>
      </c>
      <c r="D5905" s="1006">
        <v>1</v>
      </c>
      <c r="E5905" s="1003"/>
      <c r="F5905" s="1003">
        <f t="shared" si="90"/>
        <v>0</v>
      </c>
    </row>
    <row r="5906" spans="1:6">
      <c r="A5906" s="1000"/>
      <c r="B5906" s="348"/>
      <c r="C5906" s="1189"/>
      <c r="D5906" s="1006"/>
      <c r="E5906" s="1003"/>
      <c r="F5906" s="1003">
        <f t="shared" si="90"/>
        <v>0</v>
      </c>
    </row>
    <row r="5907" spans="1:6" ht="51.75" customHeight="1">
      <c r="A5907" s="1000" t="s">
        <v>132</v>
      </c>
      <c r="B5907" s="1001" t="s">
        <v>3712</v>
      </c>
      <c r="C5907" s="1189"/>
      <c r="D5907" s="1006"/>
      <c r="E5907" s="1003"/>
      <c r="F5907" s="1003">
        <f t="shared" si="90"/>
        <v>0</v>
      </c>
    </row>
    <row r="5908" spans="1:6">
      <c r="A5908" s="1000"/>
      <c r="B5908" s="348"/>
      <c r="C5908" s="1189" t="s">
        <v>136</v>
      </c>
      <c r="D5908" s="1006">
        <v>1</v>
      </c>
      <c r="E5908" s="1003"/>
      <c r="F5908" s="1003">
        <f t="shared" si="90"/>
        <v>0</v>
      </c>
    </row>
    <row r="5909" spans="1:6">
      <c r="A5909" s="1000"/>
      <c r="B5909" s="348"/>
      <c r="C5909" s="1189"/>
      <c r="D5909" s="1006"/>
      <c r="E5909" s="1003"/>
      <c r="F5909" s="1003">
        <f t="shared" si="90"/>
        <v>0</v>
      </c>
    </row>
    <row r="5910" spans="1:6" ht="55.5" customHeight="1">
      <c r="A5910" s="1000" t="s">
        <v>46</v>
      </c>
      <c r="B5910" s="1001" t="s">
        <v>2610</v>
      </c>
      <c r="C5910" s="1189"/>
      <c r="D5910" s="1006"/>
      <c r="E5910" s="1003"/>
      <c r="F5910" s="1003">
        <f t="shared" si="90"/>
        <v>0</v>
      </c>
    </row>
    <row r="5911" spans="1:6">
      <c r="A5911" s="1000"/>
      <c r="B5911" s="348"/>
      <c r="C5911" s="1189" t="s">
        <v>136</v>
      </c>
      <c r="D5911" s="1006">
        <v>1</v>
      </c>
      <c r="E5911" s="1003"/>
      <c r="F5911" s="1003">
        <f t="shared" si="90"/>
        <v>0</v>
      </c>
    </row>
    <row r="5912" spans="1:6">
      <c r="A5912" s="1000"/>
      <c r="B5912" s="348"/>
      <c r="C5912" s="1189"/>
      <c r="D5912" s="1006"/>
      <c r="E5912" s="1003"/>
      <c r="F5912" s="1003">
        <f t="shared" si="90"/>
        <v>0</v>
      </c>
    </row>
    <row r="5913" spans="1:6" ht="51.75" customHeight="1">
      <c r="A5913" s="1000" t="s">
        <v>47</v>
      </c>
      <c r="B5913" s="1001" t="s">
        <v>2611</v>
      </c>
      <c r="C5913" s="1189"/>
      <c r="D5913" s="1006"/>
      <c r="E5913" s="1003"/>
      <c r="F5913" s="1003">
        <f t="shared" si="90"/>
        <v>0</v>
      </c>
    </row>
    <row r="5914" spans="1:6">
      <c r="A5914" s="1000"/>
      <c r="B5914" s="348"/>
      <c r="C5914" s="1189" t="s">
        <v>136</v>
      </c>
      <c r="D5914" s="1006">
        <v>1</v>
      </c>
      <c r="E5914" s="1003"/>
      <c r="F5914" s="1003">
        <f t="shared" si="90"/>
        <v>0</v>
      </c>
    </row>
    <row r="5915" spans="1:6" ht="51.75" customHeight="1">
      <c r="A5915" s="1000" t="s">
        <v>17</v>
      </c>
      <c r="B5915" s="1001" t="s">
        <v>2612</v>
      </c>
      <c r="C5915" s="1189"/>
      <c r="D5915" s="1006"/>
      <c r="E5915" s="1003"/>
      <c r="F5915" s="1003">
        <f t="shared" si="90"/>
        <v>0</v>
      </c>
    </row>
    <row r="5916" spans="1:6">
      <c r="A5916" s="1000"/>
      <c r="B5916" s="348"/>
      <c r="C5916" s="1189" t="s">
        <v>136</v>
      </c>
      <c r="D5916" s="1006">
        <v>1</v>
      </c>
      <c r="E5916" s="1003"/>
      <c r="F5916" s="1003">
        <f t="shared" si="90"/>
        <v>0</v>
      </c>
    </row>
    <row r="5917" spans="1:6">
      <c r="A5917" s="1000"/>
      <c r="B5917" s="348"/>
      <c r="C5917" s="1189"/>
      <c r="D5917" s="1006"/>
      <c r="E5917" s="1003"/>
      <c r="F5917" s="1003">
        <f t="shared" si="90"/>
        <v>0</v>
      </c>
    </row>
    <row r="5918" spans="1:6" ht="63.75">
      <c r="A5918" s="1000" t="s">
        <v>51</v>
      </c>
      <c r="B5918" s="1001" t="s">
        <v>2613</v>
      </c>
      <c r="C5918" s="1189"/>
      <c r="D5918" s="1006"/>
      <c r="E5918" s="1003"/>
      <c r="F5918" s="1003">
        <f t="shared" si="90"/>
        <v>0</v>
      </c>
    </row>
    <row r="5919" spans="1:6">
      <c r="A5919" s="1000"/>
      <c r="B5919" s="348"/>
      <c r="C5919" s="1189" t="s">
        <v>136</v>
      </c>
      <c r="D5919" s="1006">
        <v>1</v>
      </c>
      <c r="E5919" s="1003"/>
      <c r="F5919" s="1003">
        <f t="shared" si="90"/>
        <v>0</v>
      </c>
    </row>
    <row r="5920" spans="1:6">
      <c r="A5920" s="1000"/>
      <c r="B5920" s="348"/>
      <c r="C5920" s="1189"/>
      <c r="D5920" s="1006"/>
      <c r="E5920" s="1003"/>
      <c r="F5920" s="1003">
        <f t="shared" si="90"/>
        <v>0</v>
      </c>
    </row>
    <row r="5921" spans="1:6" ht="25.5">
      <c r="A5921" s="1000" t="s">
        <v>52</v>
      </c>
      <c r="B5921" s="994" t="s">
        <v>2614</v>
      </c>
      <c r="C5921" s="372"/>
      <c r="D5921" s="372"/>
      <c r="E5921" s="1068"/>
      <c r="F5921" s="1003">
        <f t="shared" si="90"/>
        <v>0</v>
      </c>
    </row>
    <row r="5922" spans="1:6">
      <c r="A5922" s="1000"/>
      <c r="B5922" s="994"/>
      <c r="C5922" s="372" t="s">
        <v>136</v>
      </c>
      <c r="D5922" s="372">
        <v>2</v>
      </c>
      <c r="E5922" s="1068"/>
      <c r="F5922" s="1003">
        <f t="shared" si="90"/>
        <v>0</v>
      </c>
    </row>
    <row r="5923" spans="1:6">
      <c r="A5923" s="1000"/>
      <c r="B5923" s="994"/>
      <c r="C5923" s="372"/>
      <c r="D5923" s="372"/>
      <c r="E5923" s="1068"/>
      <c r="F5923" s="1003">
        <f t="shared" si="90"/>
        <v>0</v>
      </c>
    </row>
    <row r="5924" spans="1:6" ht="44.25" customHeight="1">
      <c r="A5924" s="1000" t="s">
        <v>53</v>
      </c>
      <c r="B5924" s="349" t="s">
        <v>2615</v>
      </c>
      <c r="C5924" s="1189"/>
      <c r="D5924" s="1006"/>
      <c r="E5924" s="1003"/>
      <c r="F5924" s="1003">
        <f t="shared" si="90"/>
        <v>0</v>
      </c>
    </row>
    <row r="5925" spans="1:6">
      <c r="A5925" s="1000"/>
      <c r="B5925" s="348"/>
      <c r="C5925" s="1189" t="s">
        <v>136</v>
      </c>
      <c r="D5925" s="1006">
        <v>2</v>
      </c>
      <c r="E5925" s="1003"/>
      <c r="F5925" s="1003">
        <f t="shared" si="90"/>
        <v>0</v>
      </c>
    </row>
    <row r="5926" spans="1:6" ht="12.75" customHeight="1">
      <c r="A5926" s="1000"/>
      <c r="B5926" s="348"/>
      <c r="C5926" s="1189"/>
      <c r="D5926" s="1006"/>
      <c r="E5926" s="1003"/>
      <c r="F5926" s="1003">
        <f t="shared" si="90"/>
        <v>0</v>
      </c>
    </row>
    <row r="5927" spans="1:6" ht="41.25" customHeight="1">
      <c r="A5927" s="1000" t="s">
        <v>20</v>
      </c>
      <c r="B5927" s="349" t="s">
        <v>2616</v>
      </c>
      <c r="C5927" s="1189"/>
      <c r="D5927" s="1006"/>
      <c r="E5927" s="1003"/>
      <c r="F5927" s="1003">
        <f t="shared" si="90"/>
        <v>0</v>
      </c>
    </row>
    <row r="5928" spans="1:6">
      <c r="A5928" s="1000"/>
      <c r="B5928" s="348"/>
      <c r="C5928" s="1189" t="s">
        <v>136</v>
      </c>
      <c r="D5928" s="1006">
        <v>2</v>
      </c>
      <c r="E5928" s="1003"/>
      <c r="F5928" s="1003">
        <f t="shared" si="90"/>
        <v>0</v>
      </c>
    </row>
    <row r="5929" spans="1:6">
      <c r="A5929" s="1000"/>
      <c r="B5929" s="348"/>
      <c r="C5929" s="1189"/>
      <c r="D5929" s="1006"/>
      <c r="E5929" s="1003"/>
      <c r="F5929" s="1003">
        <f t="shared" si="90"/>
        <v>0</v>
      </c>
    </row>
    <row r="5930" spans="1:6" ht="25.5">
      <c r="A5930" s="1000" t="s">
        <v>21</v>
      </c>
      <c r="B5930" s="1069" t="s">
        <v>3713</v>
      </c>
      <c r="C5930" s="1189"/>
      <c r="D5930" s="368"/>
      <c r="E5930" s="1003"/>
      <c r="F5930" s="1003">
        <f t="shared" si="90"/>
        <v>0</v>
      </c>
    </row>
    <row r="5931" spans="1:6" s="69" customFormat="1" ht="38.25">
      <c r="A5931" s="357"/>
      <c r="B5931" s="1070" t="s">
        <v>3714</v>
      </c>
      <c r="C5931" s="1196"/>
      <c r="D5931" s="510"/>
      <c r="E5931" s="353"/>
      <c r="F5931" s="1003">
        <f t="shared" si="90"/>
        <v>0</v>
      </c>
    </row>
    <row r="5932" spans="1:6" s="69" customFormat="1" ht="25.5">
      <c r="A5932" s="357"/>
      <c r="B5932" s="1070" t="s">
        <v>4292</v>
      </c>
      <c r="C5932" s="1196"/>
      <c r="D5932" s="510"/>
      <c r="E5932" s="353"/>
      <c r="F5932" s="1003">
        <f t="shared" si="90"/>
        <v>0</v>
      </c>
    </row>
    <row r="5933" spans="1:6" s="69" customFormat="1">
      <c r="A5933" s="357"/>
      <c r="B5933" s="1070" t="s">
        <v>4293</v>
      </c>
      <c r="C5933" s="1196"/>
      <c r="D5933" s="510"/>
      <c r="E5933" s="353"/>
      <c r="F5933" s="1003">
        <f t="shared" si="90"/>
        <v>0</v>
      </c>
    </row>
    <row r="5934" spans="1:6" s="69" customFormat="1">
      <c r="A5934" s="357"/>
      <c r="B5934" s="1071" t="s">
        <v>4294</v>
      </c>
      <c r="C5934" s="1196"/>
      <c r="D5934" s="510"/>
      <c r="E5934" s="353"/>
      <c r="F5934" s="1003">
        <f t="shared" si="90"/>
        <v>0</v>
      </c>
    </row>
    <row r="5935" spans="1:6" s="69" customFormat="1">
      <c r="A5935" s="357"/>
      <c r="B5935" s="1072" t="s">
        <v>4295</v>
      </c>
      <c r="C5935" s="1196"/>
      <c r="D5935" s="510"/>
      <c r="E5935" s="353"/>
      <c r="F5935" s="1003">
        <f t="shared" si="90"/>
        <v>0</v>
      </c>
    </row>
    <row r="5936" spans="1:6" s="69" customFormat="1">
      <c r="A5936" s="357"/>
      <c r="B5936" s="1073" t="s">
        <v>3715</v>
      </c>
      <c r="C5936" s="1196"/>
      <c r="D5936" s="510"/>
      <c r="E5936" s="353"/>
      <c r="F5936" s="1003">
        <f t="shared" si="90"/>
        <v>0</v>
      </c>
    </row>
    <row r="5937" spans="1:6" s="69" customFormat="1">
      <c r="A5937" s="357"/>
      <c r="B5937" s="1073" t="s">
        <v>4297</v>
      </c>
      <c r="C5937" s="1196"/>
      <c r="D5937" s="510"/>
      <c r="E5937" s="353"/>
      <c r="F5937" s="1003">
        <f t="shared" si="90"/>
        <v>0</v>
      </c>
    </row>
    <row r="5938" spans="1:6" s="69" customFormat="1">
      <c r="A5938" s="357"/>
      <c r="B5938" s="1073" t="s">
        <v>4296</v>
      </c>
      <c r="C5938" s="1196"/>
      <c r="D5938" s="510"/>
      <c r="E5938" s="353"/>
      <c r="F5938" s="1003">
        <f t="shared" si="90"/>
        <v>0</v>
      </c>
    </row>
    <row r="5939" spans="1:6" s="69" customFormat="1">
      <c r="A5939" s="357"/>
      <c r="B5939" s="1073" t="s">
        <v>4298</v>
      </c>
      <c r="C5939" s="1196"/>
      <c r="D5939" s="510"/>
      <c r="E5939" s="353"/>
      <c r="F5939" s="1003">
        <f t="shared" si="90"/>
        <v>0</v>
      </c>
    </row>
    <row r="5940" spans="1:6" s="69" customFormat="1" ht="25.5">
      <c r="A5940" s="357"/>
      <c r="B5940" s="1073" t="s">
        <v>3716</v>
      </c>
      <c r="C5940" s="1196"/>
      <c r="D5940" s="510"/>
      <c r="E5940" s="353"/>
      <c r="F5940" s="1003">
        <f t="shared" si="90"/>
        <v>0</v>
      </c>
    </row>
    <row r="5941" spans="1:6" s="69" customFormat="1" ht="25.5">
      <c r="A5941" s="357"/>
      <c r="B5941" s="1073" t="s">
        <v>4299</v>
      </c>
      <c r="C5941" s="1196"/>
      <c r="D5941" s="510"/>
      <c r="E5941" s="353"/>
      <c r="F5941" s="1003">
        <f t="shared" si="90"/>
        <v>0</v>
      </c>
    </row>
    <row r="5942" spans="1:6" s="69" customFormat="1" ht="25.5">
      <c r="A5942" s="357"/>
      <c r="B5942" s="1073" t="s">
        <v>4300</v>
      </c>
      <c r="C5942" s="1196"/>
      <c r="D5942" s="510"/>
      <c r="E5942" s="353"/>
      <c r="F5942" s="1003">
        <f t="shared" si="90"/>
        <v>0</v>
      </c>
    </row>
    <row r="5943" spans="1:6" s="69" customFormat="1" ht="25.5">
      <c r="A5943" s="357"/>
      <c r="B5943" s="1060" t="s">
        <v>4301</v>
      </c>
      <c r="C5943" s="1196"/>
      <c r="D5943" s="510"/>
      <c r="E5943" s="353"/>
      <c r="F5943" s="1003">
        <f t="shared" si="90"/>
        <v>0</v>
      </c>
    </row>
    <row r="5944" spans="1:6" s="69" customFormat="1" ht="25.5">
      <c r="A5944" s="357"/>
      <c r="B5944" s="1060" t="s">
        <v>4302</v>
      </c>
      <c r="C5944" s="1196"/>
      <c r="D5944" s="510"/>
      <c r="E5944" s="353"/>
      <c r="F5944" s="1003">
        <f t="shared" si="90"/>
        <v>0</v>
      </c>
    </row>
    <row r="5945" spans="1:6" s="69" customFormat="1" ht="25.5">
      <c r="A5945" s="357"/>
      <c r="B5945" s="1060" t="s">
        <v>4303</v>
      </c>
      <c r="C5945" s="1196"/>
      <c r="D5945" s="510"/>
      <c r="E5945" s="353"/>
      <c r="F5945" s="1003">
        <f t="shared" si="90"/>
        <v>0</v>
      </c>
    </row>
    <row r="5946" spans="1:6" s="69" customFormat="1" ht="25.5">
      <c r="A5946" s="357"/>
      <c r="B5946" s="1042" t="s">
        <v>4304</v>
      </c>
      <c r="C5946" s="1196"/>
      <c r="D5946" s="513"/>
      <c r="E5946" s="353"/>
      <c r="F5946" s="1003">
        <f t="shared" si="90"/>
        <v>0</v>
      </c>
    </row>
    <row r="5947" spans="1:6" s="69" customFormat="1" ht="25.5">
      <c r="A5947" s="357"/>
      <c r="B5947" s="1042" t="s">
        <v>4305</v>
      </c>
      <c r="C5947" s="1196"/>
      <c r="D5947" s="513"/>
      <c r="E5947" s="353"/>
      <c r="F5947" s="1003">
        <f t="shared" si="90"/>
        <v>0</v>
      </c>
    </row>
    <row r="5948" spans="1:6" s="69" customFormat="1">
      <c r="A5948" s="357"/>
      <c r="B5948" s="1042" t="s">
        <v>4306</v>
      </c>
      <c r="C5948" s="1196"/>
      <c r="D5948" s="513"/>
      <c r="E5948" s="353"/>
      <c r="F5948" s="1003">
        <f t="shared" si="90"/>
        <v>0</v>
      </c>
    </row>
    <row r="5949" spans="1:6" s="69" customFormat="1">
      <c r="A5949" s="357"/>
      <c r="B5949" s="1042" t="s">
        <v>4307</v>
      </c>
      <c r="C5949" s="1196"/>
      <c r="D5949" s="513"/>
      <c r="E5949" s="353"/>
      <c r="F5949" s="1003">
        <f t="shared" si="90"/>
        <v>0</v>
      </c>
    </row>
    <row r="5950" spans="1:6" s="69" customFormat="1" ht="25.5">
      <c r="A5950" s="357"/>
      <c r="B5950" s="1056" t="s">
        <v>3717</v>
      </c>
      <c r="C5950" s="1196"/>
      <c r="D5950" s="510"/>
      <c r="E5950" s="353"/>
      <c r="F5950" s="1003">
        <f t="shared" si="90"/>
        <v>0</v>
      </c>
    </row>
    <row r="5951" spans="1:6">
      <c r="A5951" s="1000"/>
      <c r="B5951" s="1004"/>
      <c r="C5951" s="1189" t="s">
        <v>245</v>
      </c>
      <c r="D5951" s="1006">
        <v>1</v>
      </c>
      <c r="E5951" s="1003"/>
      <c r="F5951" s="1003">
        <f t="shared" ref="F5951:F6014" si="91">D5951*E5951</f>
        <v>0</v>
      </c>
    </row>
    <row r="5952" spans="1:6">
      <c r="A5952" s="1000"/>
      <c r="B5952" s="1053"/>
      <c r="C5952" s="1189"/>
      <c r="D5952" s="1006"/>
      <c r="E5952" s="1003"/>
      <c r="F5952" s="1003">
        <f t="shared" si="91"/>
        <v>0</v>
      </c>
    </row>
    <row r="5953" spans="1:6" ht="211.5" customHeight="1">
      <c r="A5953" s="1000" t="s">
        <v>22</v>
      </c>
      <c r="B5953" s="1051" t="s">
        <v>2617</v>
      </c>
      <c r="C5953" s="1189"/>
      <c r="D5953" s="1006"/>
      <c r="E5953" s="1003"/>
      <c r="F5953" s="1003">
        <f t="shared" si="91"/>
        <v>0</v>
      </c>
    </row>
    <row r="5954" spans="1:6">
      <c r="A5954" s="1000"/>
      <c r="B5954" s="348"/>
      <c r="C5954" s="1189" t="s">
        <v>245</v>
      </c>
      <c r="D5954" s="1006">
        <v>1</v>
      </c>
      <c r="E5954" s="1003"/>
      <c r="F5954" s="1003">
        <f t="shared" si="91"/>
        <v>0</v>
      </c>
    </row>
    <row r="5955" spans="1:6">
      <c r="A5955" s="1000"/>
      <c r="B5955" s="1053"/>
      <c r="C5955" s="1189"/>
      <c r="D5955" s="1006"/>
      <c r="E5955" s="1003"/>
      <c r="F5955" s="1003">
        <f t="shared" si="91"/>
        <v>0</v>
      </c>
    </row>
    <row r="5956" spans="1:6" ht="89.25">
      <c r="A5956" s="1000" t="s">
        <v>23</v>
      </c>
      <c r="B5956" s="1060" t="s">
        <v>2521</v>
      </c>
      <c r="C5956" s="1189"/>
      <c r="D5956" s="1006"/>
      <c r="E5956" s="1003"/>
      <c r="F5956" s="1003">
        <f t="shared" si="91"/>
        <v>0</v>
      </c>
    </row>
    <row r="5957" spans="1:6">
      <c r="A5957" s="1000"/>
      <c r="B5957" s="1051"/>
      <c r="C5957" s="1189"/>
      <c r="D5957" s="1006"/>
      <c r="E5957" s="1003"/>
      <c r="F5957" s="1003">
        <f t="shared" si="91"/>
        <v>0</v>
      </c>
    </row>
    <row r="5958" spans="1:6">
      <c r="A5958" s="1000"/>
      <c r="B5958" s="348"/>
      <c r="C5958" s="1189" t="s">
        <v>245</v>
      </c>
      <c r="D5958" s="993">
        <v>1</v>
      </c>
      <c r="E5958" s="1003"/>
      <c r="F5958" s="1003">
        <f t="shared" si="91"/>
        <v>0</v>
      </c>
    </row>
    <row r="5959" spans="1:6">
      <c r="A5959" s="1000"/>
      <c r="B5959" s="1053"/>
      <c r="C5959" s="1189"/>
      <c r="D5959" s="1006"/>
      <c r="E5959" s="1003"/>
      <c r="F5959" s="1003">
        <f t="shared" si="91"/>
        <v>0</v>
      </c>
    </row>
    <row r="5960" spans="1:6" ht="102">
      <c r="A5960" s="1000" t="s">
        <v>24</v>
      </c>
      <c r="B5960" s="1056" t="s">
        <v>2522</v>
      </c>
      <c r="C5960" s="1189"/>
      <c r="D5960" s="1006"/>
      <c r="E5960" s="1003"/>
      <c r="F5960" s="1003">
        <f t="shared" si="91"/>
        <v>0</v>
      </c>
    </row>
    <row r="5961" spans="1:6">
      <c r="A5961" s="1000"/>
      <c r="B5961" s="1051"/>
      <c r="C5961" s="1189"/>
      <c r="D5961" s="1006"/>
      <c r="E5961" s="1003"/>
      <c r="F5961" s="1003">
        <f t="shared" si="91"/>
        <v>0</v>
      </c>
    </row>
    <row r="5962" spans="1:6">
      <c r="A5962" s="1000"/>
      <c r="B5962" s="348"/>
      <c r="C5962" s="1189" t="s">
        <v>245</v>
      </c>
      <c r="D5962" s="1006">
        <v>1</v>
      </c>
      <c r="E5962" s="1003"/>
      <c r="F5962" s="1003">
        <f t="shared" si="91"/>
        <v>0</v>
      </c>
    </row>
    <row r="5963" spans="1:6">
      <c r="A5963" s="1000"/>
      <c r="B5963" s="348"/>
      <c r="C5963" s="1189"/>
      <c r="D5963" s="1006"/>
      <c r="E5963" s="1003"/>
      <c r="F5963" s="1003">
        <f t="shared" si="91"/>
        <v>0</v>
      </c>
    </row>
    <row r="5964" spans="1:6" ht="76.5" customHeight="1">
      <c r="A5964" s="1000" t="s">
        <v>25</v>
      </c>
      <c r="B5964" s="1056" t="s">
        <v>2618</v>
      </c>
      <c r="C5964" s="1189"/>
      <c r="D5964" s="1006"/>
      <c r="E5964" s="1003"/>
      <c r="F5964" s="1003">
        <f t="shared" si="91"/>
        <v>0</v>
      </c>
    </row>
    <row r="5965" spans="1:6">
      <c r="A5965" s="1000"/>
      <c r="B5965" s="348"/>
      <c r="C5965" s="1189" t="s">
        <v>245</v>
      </c>
      <c r="D5965" s="1006">
        <v>1</v>
      </c>
      <c r="E5965" s="1003"/>
      <c r="F5965" s="1003">
        <f t="shared" si="91"/>
        <v>0</v>
      </c>
    </row>
    <row r="5966" spans="1:6">
      <c r="A5966" s="1000"/>
      <c r="B5966" s="348"/>
      <c r="C5966" s="1189"/>
      <c r="D5966" s="368"/>
      <c r="E5966" s="1003"/>
      <c r="F5966" s="1003">
        <f t="shared" si="91"/>
        <v>0</v>
      </c>
    </row>
    <row r="5967" spans="1:6" ht="262.5" customHeight="1">
      <c r="A5967" s="1000" t="s">
        <v>26</v>
      </c>
      <c r="B5967" s="1001" t="s">
        <v>2619</v>
      </c>
      <c r="C5967" s="1189"/>
      <c r="D5967" s="1006"/>
      <c r="E5967" s="1003"/>
      <c r="F5967" s="1003">
        <f t="shared" si="91"/>
        <v>0</v>
      </c>
    </row>
    <row r="5968" spans="1:6">
      <c r="A5968" s="1000"/>
      <c r="B5968" s="348"/>
      <c r="C5968" s="1189" t="s">
        <v>245</v>
      </c>
      <c r="D5968" s="1006">
        <v>1</v>
      </c>
      <c r="E5968" s="1003"/>
      <c r="F5968" s="1003">
        <f t="shared" si="91"/>
        <v>0</v>
      </c>
    </row>
    <row r="5969" spans="1:6">
      <c r="A5969" s="1000"/>
      <c r="B5969" s="348"/>
      <c r="C5969" s="1189"/>
      <c r="D5969" s="368"/>
      <c r="E5969" s="1003"/>
      <c r="F5969" s="1003">
        <f t="shared" si="91"/>
        <v>0</v>
      </c>
    </row>
    <row r="5970" spans="1:6" ht="30.75" customHeight="1">
      <c r="A5970" s="1000" t="s">
        <v>28</v>
      </c>
      <c r="B5970" s="1001" t="s">
        <v>2371</v>
      </c>
      <c r="C5970" s="1189"/>
      <c r="D5970" s="1006"/>
      <c r="E5970" s="1003"/>
      <c r="F5970" s="1003">
        <f t="shared" si="91"/>
        <v>0</v>
      </c>
    </row>
    <row r="5971" spans="1:6">
      <c r="A5971" s="1000"/>
      <c r="B5971" s="1004" t="s">
        <v>2620</v>
      </c>
      <c r="C5971" s="1189" t="s">
        <v>283</v>
      </c>
      <c r="D5971" s="1006">
        <v>18</v>
      </c>
      <c r="E5971" s="1003"/>
      <c r="F5971" s="1003">
        <f t="shared" si="91"/>
        <v>0</v>
      </c>
    </row>
    <row r="5972" spans="1:6">
      <c r="A5972" s="1000"/>
      <c r="B5972" s="1004" t="s">
        <v>2621</v>
      </c>
      <c r="C5972" s="1189" t="s">
        <v>283</v>
      </c>
      <c r="D5972" s="1006">
        <v>72</v>
      </c>
      <c r="E5972" s="1003"/>
      <c r="F5972" s="1003">
        <f t="shared" si="91"/>
        <v>0</v>
      </c>
    </row>
    <row r="5973" spans="1:6">
      <c r="A5973" s="1000"/>
      <c r="B5973" s="1004" t="s">
        <v>2372</v>
      </c>
      <c r="C5973" s="1189" t="s">
        <v>283</v>
      </c>
      <c r="D5973" s="1006">
        <v>72</v>
      </c>
      <c r="E5973" s="1003"/>
      <c r="F5973" s="1003">
        <f t="shared" si="91"/>
        <v>0</v>
      </c>
    </row>
    <row r="5974" spans="1:6">
      <c r="A5974" s="1000"/>
      <c r="B5974" s="1004"/>
      <c r="C5974" s="1189"/>
      <c r="D5974" s="1006"/>
      <c r="E5974" s="1003"/>
      <c r="F5974" s="1003">
        <f t="shared" si="91"/>
        <v>0</v>
      </c>
    </row>
    <row r="5975" spans="1:6" ht="25.5">
      <c r="A5975" s="1000" t="s">
        <v>29</v>
      </c>
      <c r="B5975" s="1001" t="s">
        <v>2622</v>
      </c>
      <c r="C5975" s="1189"/>
      <c r="D5975" s="1006"/>
      <c r="E5975" s="1003"/>
      <c r="F5975" s="1003">
        <f t="shared" si="91"/>
        <v>0</v>
      </c>
    </row>
    <row r="5976" spans="1:6">
      <c r="A5976" s="1000"/>
      <c r="B5976" s="1004" t="s">
        <v>2623</v>
      </c>
      <c r="C5976" s="1189" t="s">
        <v>283</v>
      </c>
      <c r="D5976" s="1006">
        <v>18</v>
      </c>
      <c r="E5976" s="1003"/>
      <c r="F5976" s="1003">
        <f t="shared" si="91"/>
        <v>0</v>
      </c>
    </row>
    <row r="5977" spans="1:6">
      <c r="A5977" s="1000"/>
      <c r="B5977" s="1004" t="s">
        <v>2624</v>
      </c>
      <c r="C5977" s="1189" t="s">
        <v>283</v>
      </c>
      <c r="D5977" s="1006">
        <v>18</v>
      </c>
      <c r="E5977" s="1003"/>
      <c r="F5977" s="1003">
        <f t="shared" si="91"/>
        <v>0</v>
      </c>
    </row>
    <row r="5978" spans="1:6">
      <c r="A5978" s="1000"/>
      <c r="B5978" s="1004" t="s">
        <v>2625</v>
      </c>
      <c r="C5978" s="1189" t="s">
        <v>283</v>
      </c>
      <c r="D5978" s="1006">
        <v>18</v>
      </c>
      <c r="E5978" s="1003"/>
      <c r="F5978" s="1003">
        <f t="shared" si="91"/>
        <v>0</v>
      </c>
    </row>
    <row r="5979" spans="1:6">
      <c r="A5979" s="1000"/>
      <c r="B5979" s="1004"/>
      <c r="C5979" s="1189"/>
      <c r="D5979" s="1006"/>
      <c r="E5979" s="1003"/>
      <c r="F5979" s="1003">
        <f t="shared" si="91"/>
        <v>0</v>
      </c>
    </row>
    <row r="5980" spans="1:6" ht="27.75" customHeight="1">
      <c r="A5980" s="1000" t="s">
        <v>55</v>
      </c>
      <c r="B5980" s="1001" t="s">
        <v>2626</v>
      </c>
      <c r="C5980" s="1189"/>
      <c r="D5980" s="368"/>
      <c r="E5980" s="1003"/>
      <c r="F5980" s="1003">
        <f t="shared" si="91"/>
        <v>0</v>
      </c>
    </row>
    <row r="5981" spans="1:6">
      <c r="A5981" s="1000"/>
      <c r="B5981" s="1004" t="s">
        <v>2627</v>
      </c>
      <c r="C5981" s="1189" t="s">
        <v>136</v>
      </c>
      <c r="D5981" s="1006">
        <v>12</v>
      </c>
      <c r="E5981" s="1003"/>
      <c r="F5981" s="1003">
        <f t="shared" si="91"/>
        <v>0</v>
      </c>
    </row>
    <row r="5982" spans="1:6">
      <c r="A5982" s="1000"/>
      <c r="B5982" s="1004" t="s">
        <v>2628</v>
      </c>
      <c r="C5982" s="1189" t="s">
        <v>136</v>
      </c>
      <c r="D5982" s="1006">
        <v>20</v>
      </c>
      <c r="E5982" s="1003"/>
      <c r="F5982" s="1003">
        <f t="shared" si="91"/>
        <v>0</v>
      </c>
    </row>
    <row r="5983" spans="1:6">
      <c r="A5983" s="1000"/>
      <c r="B5983" s="1004" t="s">
        <v>2629</v>
      </c>
      <c r="C5983" s="1189" t="s">
        <v>136</v>
      </c>
      <c r="D5983" s="1006">
        <v>23</v>
      </c>
      <c r="E5983" s="1003"/>
      <c r="F5983" s="1003">
        <f t="shared" si="91"/>
        <v>0</v>
      </c>
    </row>
    <row r="5984" spans="1:6">
      <c r="A5984" s="1000"/>
      <c r="B5984" s="1004"/>
      <c r="C5984" s="1189"/>
      <c r="D5984" s="1006"/>
      <c r="E5984" s="1003"/>
      <c r="F5984" s="1003">
        <f t="shared" si="91"/>
        <v>0</v>
      </c>
    </row>
    <row r="5985" spans="1:6" ht="27" customHeight="1">
      <c r="A5985" s="1000" t="s">
        <v>56</v>
      </c>
      <c r="B5985" s="1001" t="s">
        <v>2630</v>
      </c>
      <c r="C5985" s="1197"/>
      <c r="D5985" s="1006"/>
      <c r="E5985" s="1003"/>
      <c r="F5985" s="1003">
        <f t="shared" si="91"/>
        <v>0</v>
      </c>
    </row>
    <row r="5986" spans="1:6">
      <c r="A5986" s="1000"/>
      <c r="B5986" s="1004" t="s">
        <v>2631</v>
      </c>
      <c r="C5986" s="1189" t="s">
        <v>136</v>
      </c>
      <c r="D5986" s="1006">
        <v>5</v>
      </c>
      <c r="E5986" s="1003"/>
      <c r="F5986" s="1003">
        <f t="shared" si="91"/>
        <v>0</v>
      </c>
    </row>
    <row r="5987" spans="1:6">
      <c r="A5987" s="1000"/>
      <c r="B5987" s="1004" t="s">
        <v>2632</v>
      </c>
      <c r="C5987" s="1189" t="s">
        <v>136</v>
      </c>
      <c r="D5987" s="1006">
        <v>9</v>
      </c>
      <c r="E5987" s="1003"/>
      <c r="F5987" s="1003">
        <f t="shared" si="91"/>
        <v>0</v>
      </c>
    </row>
    <row r="5988" spans="1:6">
      <c r="A5988" s="1000"/>
      <c r="B5988" s="1004" t="s">
        <v>2633</v>
      </c>
      <c r="C5988" s="1189" t="s">
        <v>136</v>
      </c>
      <c r="D5988" s="1006">
        <v>5</v>
      </c>
      <c r="E5988" s="1003"/>
      <c r="F5988" s="1003">
        <f t="shared" si="91"/>
        <v>0</v>
      </c>
    </row>
    <row r="5989" spans="1:6">
      <c r="A5989" s="1000"/>
      <c r="B5989" s="1004"/>
      <c r="C5989" s="1189"/>
      <c r="D5989" s="1006"/>
      <c r="E5989" s="1003"/>
      <c r="F5989" s="1003">
        <f t="shared" si="91"/>
        <v>0</v>
      </c>
    </row>
    <row r="5990" spans="1:6" ht="39" customHeight="1">
      <c r="A5990" s="1000" t="s">
        <v>57</v>
      </c>
      <c r="B5990" s="1001" t="s">
        <v>2634</v>
      </c>
      <c r="C5990" s="1189"/>
      <c r="D5990" s="1006"/>
      <c r="E5990" s="1003"/>
      <c r="F5990" s="1003">
        <f t="shared" si="91"/>
        <v>0</v>
      </c>
    </row>
    <row r="5991" spans="1:6">
      <c r="A5991" s="1000"/>
      <c r="B5991" s="348"/>
      <c r="C5991" s="1189"/>
      <c r="D5991" s="1006"/>
      <c r="E5991" s="1003"/>
      <c r="F5991" s="1003">
        <f t="shared" si="91"/>
        <v>0</v>
      </c>
    </row>
    <row r="5992" spans="1:6">
      <c r="A5992" s="1000"/>
      <c r="B5992" s="1004" t="s">
        <v>2628</v>
      </c>
      <c r="C5992" s="1189" t="s">
        <v>136</v>
      </c>
      <c r="D5992" s="1006">
        <v>4</v>
      </c>
      <c r="E5992" s="1003"/>
      <c r="F5992" s="1003">
        <f t="shared" si="91"/>
        <v>0</v>
      </c>
    </row>
    <row r="5993" spans="1:6">
      <c r="A5993" s="1000"/>
      <c r="B5993" s="1004" t="s">
        <v>2629</v>
      </c>
      <c r="C5993" s="1189" t="s">
        <v>136</v>
      </c>
      <c r="D5993" s="1006">
        <v>4</v>
      </c>
      <c r="E5993" s="1003"/>
      <c r="F5993" s="1003">
        <f t="shared" si="91"/>
        <v>0</v>
      </c>
    </row>
    <row r="5994" spans="1:6">
      <c r="A5994" s="1000"/>
      <c r="B5994" s="348"/>
      <c r="C5994" s="1189"/>
      <c r="D5994" s="1006"/>
      <c r="E5994" s="1003"/>
      <c r="F5994" s="1003">
        <f t="shared" si="91"/>
        <v>0</v>
      </c>
    </row>
    <row r="5995" spans="1:6" ht="38.25">
      <c r="A5995" s="1000" t="s">
        <v>30</v>
      </c>
      <c r="B5995" s="1001" t="s">
        <v>2635</v>
      </c>
      <c r="C5995" s="1189"/>
      <c r="D5995" s="1006"/>
      <c r="E5995" s="1003"/>
      <c r="F5995" s="1003">
        <f t="shared" si="91"/>
        <v>0</v>
      </c>
    </row>
    <row r="5996" spans="1:6">
      <c r="A5996" s="1000"/>
      <c r="B5996" s="1004" t="s">
        <v>2628</v>
      </c>
      <c r="C5996" s="1189" t="s">
        <v>136</v>
      </c>
      <c r="D5996" s="1006">
        <v>4</v>
      </c>
      <c r="E5996" s="1003"/>
      <c r="F5996" s="1003">
        <f t="shared" si="91"/>
        <v>0</v>
      </c>
    </row>
    <row r="5997" spans="1:6">
      <c r="A5997" s="1000"/>
      <c r="B5997" s="1004" t="s">
        <v>2629</v>
      </c>
      <c r="C5997" s="1189" t="s">
        <v>136</v>
      </c>
      <c r="D5997" s="1006">
        <v>4</v>
      </c>
      <c r="E5997" s="1003"/>
      <c r="F5997" s="1003">
        <f t="shared" si="91"/>
        <v>0</v>
      </c>
    </row>
    <row r="5998" spans="1:6">
      <c r="A5998" s="1000"/>
      <c r="B5998" s="348"/>
      <c r="C5998" s="1189"/>
      <c r="D5998" s="1006"/>
      <c r="E5998" s="1003"/>
      <c r="F5998" s="1003">
        <f t="shared" si="91"/>
        <v>0</v>
      </c>
    </row>
    <row r="5999" spans="1:6" ht="17.25" customHeight="1">
      <c r="A5999" s="1000" t="s">
        <v>31</v>
      </c>
      <c r="B5999" s="1001" t="s">
        <v>2636</v>
      </c>
      <c r="C5999" s="1189"/>
      <c r="D5999" s="1006"/>
      <c r="E5999" s="1003"/>
      <c r="F5999" s="1003">
        <f t="shared" si="91"/>
        <v>0</v>
      </c>
    </row>
    <row r="6000" spans="1:6">
      <c r="A6000" s="1000"/>
      <c r="B6000" s="1004" t="s">
        <v>2631</v>
      </c>
      <c r="C6000" s="1189" t="s">
        <v>136</v>
      </c>
      <c r="D6000" s="1006">
        <v>1</v>
      </c>
      <c r="E6000" s="1003"/>
      <c r="F6000" s="1003">
        <f t="shared" si="91"/>
        <v>0</v>
      </c>
    </row>
    <row r="6001" spans="1:6">
      <c r="A6001" s="1000"/>
      <c r="B6001" s="1004" t="s">
        <v>2632</v>
      </c>
      <c r="C6001" s="1189" t="s">
        <v>136</v>
      </c>
      <c r="D6001" s="1006">
        <v>1</v>
      </c>
      <c r="E6001" s="1003"/>
      <c r="F6001" s="1003">
        <f t="shared" si="91"/>
        <v>0</v>
      </c>
    </row>
    <row r="6002" spans="1:6">
      <c r="A6002" s="1000"/>
      <c r="B6002" s="1004" t="s">
        <v>2633</v>
      </c>
      <c r="C6002" s="1189" t="s">
        <v>136</v>
      </c>
      <c r="D6002" s="1006">
        <v>1</v>
      </c>
      <c r="E6002" s="1003"/>
      <c r="F6002" s="1003">
        <f t="shared" si="91"/>
        <v>0</v>
      </c>
    </row>
    <row r="6003" spans="1:6">
      <c r="A6003" s="1000"/>
      <c r="B6003" s="1004"/>
      <c r="C6003" s="1189"/>
      <c r="D6003" s="1006"/>
      <c r="E6003" s="1003"/>
      <c r="F6003" s="1003">
        <f t="shared" si="91"/>
        <v>0</v>
      </c>
    </row>
    <row r="6004" spans="1:6" ht="45" customHeight="1">
      <c r="A6004" s="1000" t="s">
        <v>32</v>
      </c>
      <c r="B6004" s="1001" t="s">
        <v>4046</v>
      </c>
      <c r="C6004" s="1189"/>
      <c r="D6004" s="1006"/>
      <c r="E6004" s="1003"/>
      <c r="F6004" s="1003">
        <f t="shared" si="91"/>
        <v>0</v>
      </c>
    </row>
    <row r="6005" spans="1:6">
      <c r="A6005" s="1000"/>
      <c r="B6005" s="1004" t="s">
        <v>2627</v>
      </c>
      <c r="C6005" s="1189" t="s">
        <v>136</v>
      </c>
      <c r="D6005" s="1006">
        <v>2</v>
      </c>
      <c r="E6005" s="1003"/>
      <c r="F6005" s="1003">
        <f t="shared" si="91"/>
        <v>0</v>
      </c>
    </row>
    <row r="6006" spans="1:6">
      <c r="A6006" s="1000"/>
      <c r="B6006" s="1004" t="s">
        <v>2628</v>
      </c>
      <c r="C6006" s="1189" t="s">
        <v>136</v>
      </c>
      <c r="D6006" s="1006">
        <v>4</v>
      </c>
      <c r="E6006" s="1003"/>
      <c r="F6006" s="1003">
        <f t="shared" si="91"/>
        <v>0</v>
      </c>
    </row>
    <row r="6007" spans="1:6">
      <c r="A6007" s="1000"/>
      <c r="B6007" s="1004" t="s">
        <v>2637</v>
      </c>
      <c r="C6007" s="1189" t="s">
        <v>136</v>
      </c>
      <c r="D6007" s="1006">
        <v>4</v>
      </c>
      <c r="E6007" s="1003"/>
      <c r="F6007" s="1003">
        <f t="shared" si="91"/>
        <v>0</v>
      </c>
    </row>
    <row r="6008" spans="1:6">
      <c r="A6008" s="1000"/>
      <c r="B6008" s="1004"/>
      <c r="C6008" s="1189"/>
      <c r="D6008" s="1006"/>
      <c r="E6008" s="1003"/>
      <c r="F6008" s="1003">
        <f t="shared" si="91"/>
        <v>0</v>
      </c>
    </row>
    <row r="6009" spans="1:6" ht="18" customHeight="1">
      <c r="A6009" s="1000" t="s">
        <v>33</v>
      </c>
      <c r="B6009" s="1001" t="s">
        <v>2638</v>
      </c>
      <c r="C6009" s="1189"/>
      <c r="D6009" s="1006"/>
      <c r="E6009" s="1003"/>
      <c r="F6009" s="1003">
        <f t="shared" si="91"/>
        <v>0</v>
      </c>
    </row>
    <row r="6010" spans="1:6">
      <c r="A6010" s="1000"/>
      <c r="B6010" s="1004" t="s">
        <v>2639</v>
      </c>
      <c r="C6010" s="1189" t="s">
        <v>136</v>
      </c>
      <c r="D6010" s="1006">
        <v>1</v>
      </c>
      <c r="E6010" s="1003"/>
      <c r="F6010" s="1003">
        <f t="shared" si="91"/>
        <v>0</v>
      </c>
    </row>
    <row r="6011" spans="1:6">
      <c r="A6011" s="1000"/>
      <c r="B6011" s="1004" t="s">
        <v>2640</v>
      </c>
      <c r="C6011" s="1189" t="s">
        <v>136</v>
      </c>
      <c r="D6011" s="1006">
        <v>1</v>
      </c>
      <c r="E6011" s="1003"/>
      <c r="F6011" s="1003">
        <f t="shared" si="91"/>
        <v>0</v>
      </c>
    </row>
    <row r="6012" spans="1:6">
      <c r="A6012" s="1000"/>
      <c r="B6012" s="1004" t="s">
        <v>2641</v>
      </c>
      <c r="C6012" s="1189" t="s">
        <v>136</v>
      </c>
      <c r="D6012" s="1006">
        <v>1</v>
      </c>
      <c r="E6012" s="1003"/>
      <c r="F6012" s="1003">
        <f t="shared" si="91"/>
        <v>0</v>
      </c>
    </row>
    <row r="6013" spans="1:6">
      <c r="A6013" s="1000"/>
      <c r="B6013" s="1004"/>
      <c r="C6013" s="1189"/>
      <c r="D6013" s="1006"/>
      <c r="E6013" s="1003"/>
      <c r="F6013" s="1003">
        <f t="shared" si="91"/>
        <v>0</v>
      </c>
    </row>
    <row r="6014" spans="1:6" ht="13.5" customHeight="1">
      <c r="A6014" s="1000" t="s">
        <v>34</v>
      </c>
      <c r="B6014" s="1001" t="s">
        <v>2642</v>
      </c>
      <c r="C6014" s="1189"/>
      <c r="D6014" s="1006"/>
      <c r="E6014" s="1003"/>
      <c r="F6014" s="1003">
        <f t="shared" si="91"/>
        <v>0</v>
      </c>
    </row>
    <row r="6015" spans="1:6">
      <c r="A6015" s="1000"/>
      <c r="B6015" s="1004" t="s">
        <v>2639</v>
      </c>
      <c r="C6015" s="1189" t="s">
        <v>136</v>
      </c>
      <c r="D6015" s="1006">
        <v>1</v>
      </c>
      <c r="E6015" s="1003"/>
      <c r="F6015" s="1003">
        <f t="shared" ref="F6015:F6064" si="92">D6015*E6015</f>
        <v>0</v>
      </c>
    </row>
    <row r="6016" spans="1:6">
      <c r="A6016" s="1000"/>
      <c r="B6016" s="1004" t="s">
        <v>2640</v>
      </c>
      <c r="C6016" s="1189" t="s">
        <v>136</v>
      </c>
      <c r="D6016" s="1006">
        <v>1</v>
      </c>
      <c r="E6016" s="1003"/>
      <c r="F6016" s="1003">
        <f t="shared" si="92"/>
        <v>0</v>
      </c>
    </row>
    <row r="6017" spans="1:6">
      <c r="A6017" s="1000"/>
      <c r="B6017" s="1004" t="s">
        <v>2641</v>
      </c>
      <c r="C6017" s="1189" t="s">
        <v>136</v>
      </c>
      <c r="D6017" s="1006">
        <v>1</v>
      </c>
      <c r="E6017" s="1003"/>
      <c r="F6017" s="1003">
        <f t="shared" si="92"/>
        <v>0</v>
      </c>
    </row>
    <row r="6018" spans="1:6">
      <c r="A6018" s="1000"/>
      <c r="B6018" s="1004"/>
      <c r="C6018" s="1189"/>
      <c r="D6018" s="1006"/>
      <c r="E6018" s="1003"/>
      <c r="F6018" s="1003">
        <f t="shared" si="92"/>
        <v>0</v>
      </c>
    </row>
    <row r="6019" spans="1:6">
      <c r="A6019" s="1000" t="s">
        <v>35</v>
      </c>
      <c r="B6019" s="1007" t="s">
        <v>2643</v>
      </c>
      <c r="C6019" s="1189"/>
      <c r="D6019" s="1006"/>
      <c r="E6019" s="1003"/>
      <c r="F6019" s="1003">
        <f t="shared" si="92"/>
        <v>0</v>
      </c>
    </row>
    <row r="6020" spans="1:6">
      <c r="A6020" s="1000"/>
      <c r="B6020" s="1004" t="s">
        <v>2628</v>
      </c>
      <c r="C6020" s="1189" t="s">
        <v>136</v>
      </c>
      <c r="D6020" s="1006">
        <v>4</v>
      </c>
      <c r="E6020" s="1003"/>
      <c r="F6020" s="1003">
        <f t="shared" si="92"/>
        <v>0</v>
      </c>
    </row>
    <row r="6021" spans="1:6" s="6" customFormat="1">
      <c r="A6021" s="1000"/>
      <c r="B6021" s="1004" t="s">
        <v>2629</v>
      </c>
      <c r="C6021" s="1189" t="s">
        <v>136</v>
      </c>
      <c r="D6021" s="1006">
        <v>4</v>
      </c>
      <c r="E6021" s="1003"/>
      <c r="F6021" s="1003">
        <f t="shared" si="92"/>
        <v>0</v>
      </c>
    </row>
    <row r="6022" spans="1:6" s="6" customFormat="1">
      <c r="A6022" s="1000"/>
      <c r="B6022" s="1004" t="s">
        <v>2644</v>
      </c>
      <c r="C6022" s="1189" t="s">
        <v>136</v>
      </c>
      <c r="D6022" s="1006">
        <v>1</v>
      </c>
      <c r="E6022" s="1003"/>
      <c r="F6022" s="1003">
        <f t="shared" si="92"/>
        <v>0</v>
      </c>
    </row>
    <row r="6023" spans="1:6">
      <c r="A6023" s="1000"/>
      <c r="B6023" s="1004" t="s">
        <v>2645</v>
      </c>
      <c r="C6023" s="1189" t="s">
        <v>136</v>
      </c>
      <c r="D6023" s="1006">
        <v>1</v>
      </c>
      <c r="E6023" s="1003"/>
      <c r="F6023" s="1003">
        <f t="shared" si="92"/>
        <v>0</v>
      </c>
    </row>
    <row r="6024" spans="1:6">
      <c r="A6024" s="1000"/>
      <c r="B6024" s="1004" t="s">
        <v>2646</v>
      </c>
      <c r="C6024" s="1189" t="s">
        <v>136</v>
      </c>
      <c r="D6024" s="1006">
        <v>1</v>
      </c>
      <c r="E6024" s="1003"/>
      <c r="F6024" s="1003">
        <f t="shared" si="92"/>
        <v>0</v>
      </c>
    </row>
    <row r="6025" spans="1:6">
      <c r="A6025" s="1000"/>
      <c r="B6025" s="1004"/>
      <c r="C6025" s="1189"/>
      <c r="D6025" s="1006"/>
      <c r="E6025" s="1003"/>
      <c r="F6025" s="1003">
        <f t="shared" si="92"/>
        <v>0</v>
      </c>
    </row>
    <row r="6026" spans="1:6" ht="18.75" customHeight="1">
      <c r="A6026" s="1000" t="s">
        <v>36</v>
      </c>
      <c r="B6026" s="1001" t="s">
        <v>2647</v>
      </c>
      <c r="C6026" s="1198" t="s">
        <v>136</v>
      </c>
      <c r="D6026" s="1035">
        <v>30</v>
      </c>
      <c r="E6026" s="1003"/>
      <c r="F6026" s="1003">
        <f t="shared" si="92"/>
        <v>0</v>
      </c>
    </row>
    <row r="6027" spans="1:6">
      <c r="A6027" s="1000"/>
      <c r="B6027" s="348"/>
      <c r="C6027" s="1189"/>
      <c r="D6027" s="1006"/>
      <c r="E6027" s="1003"/>
      <c r="F6027" s="1003">
        <f t="shared" si="92"/>
        <v>0</v>
      </c>
    </row>
    <row r="6028" spans="1:6" ht="27.75" customHeight="1">
      <c r="A6028" s="1000" t="s">
        <v>37</v>
      </c>
      <c r="B6028" s="1001" t="s">
        <v>2648</v>
      </c>
      <c r="C6028" s="1189"/>
      <c r="D6028" s="1006"/>
      <c r="E6028" s="1003"/>
      <c r="F6028" s="1003">
        <f t="shared" si="92"/>
        <v>0</v>
      </c>
    </row>
    <row r="6029" spans="1:6">
      <c r="A6029" s="1000"/>
      <c r="B6029" s="348"/>
      <c r="C6029" s="1189" t="s">
        <v>136</v>
      </c>
      <c r="D6029" s="1006">
        <v>30</v>
      </c>
      <c r="E6029" s="1003"/>
      <c r="F6029" s="1003">
        <f t="shared" si="92"/>
        <v>0</v>
      </c>
    </row>
    <row r="6030" spans="1:6" ht="14.25" customHeight="1">
      <c r="A6030" s="1000"/>
      <c r="B6030" s="348"/>
      <c r="C6030" s="1189"/>
      <c r="D6030" s="1006"/>
      <c r="E6030" s="1003"/>
      <c r="F6030" s="1003">
        <f t="shared" si="92"/>
        <v>0</v>
      </c>
    </row>
    <row r="6031" spans="1:6" ht="79.5" customHeight="1">
      <c r="A6031" s="1000" t="s">
        <v>38</v>
      </c>
      <c r="B6031" s="1001" t="s">
        <v>2649</v>
      </c>
      <c r="C6031" s="1189"/>
      <c r="D6031" s="1006"/>
      <c r="E6031" s="1003"/>
      <c r="F6031" s="1003">
        <f t="shared" si="92"/>
        <v>0</v>
      </c>
    </row>
    <row r="6032" spans="1:6">
      <c r="A6032" s="1000"/>
      <c r="B6032" s="348"/>
      <c r="C6032" s="1189" t="s">
        <v>208</v>
      </c>
      <c r="D6032" s="1006">
        <v>100</v>
      </c>
      <c r="E6032" s="1003"/>
      <c r="F6032" s="1003">
        <f t="shared" si="92"/>
        <v>0</v>
      </c>
    </row>
    <row r="6033" spans="1:6" s="571" customFormat="1" ht="83.25" customHeight="1">
      <c r="A6033" s="821" t="s">
        <v>39</v>
      </c>
      <c r="B6033" s="828" t="s">
        <v>4025</v>
      </c>
      <c r="C6033" s="789"/>
      <c r="D6033" s="573"/>
      <c r="E6033" s="611"/>
      <c r="F6033" s="1003">
        <f t="shared" si="92"/>
        <v>0</v>
      </c>
    </row>
    <row r="6034" spans="1:6">
      <c r="A6034" s="1000"/>
      <c r="B6034" s="1004" t="s">
        <v>4047</v>
      </c>
      <c r="C6034" s="1189" t="s">
        <v>283</v>
      </c>
      <c r="D6034" s="369">
        <v>15</v>
      </c>
      <c r="E6034" s="1003"/>
      <c r="F6034" s="1003">
        <f t="shared" si="92"/>
        <v>0</v>
      </c>
    </row>
    <row r="6035" spans="1:6">
      <c r="A6035" s="1000"/>
      <c r="B6035" s="817" t="s">
        <v>4026</v>
      </c>
      <c r="C6035" s="1189" t="s">
        <v>283</v>
      </c>
      <c r="D6035" s="369">
        <v>40</v>
      </c>
      <c r="E6035" s="1003"/>
      <c r="F6035" s="1003">
        <f t="shared" si="92"/>
        <v>0</v>
      </c>
    </row>
    <row r="6036" spans="1:6">
      <c r="A6036" s="1000"/>
      <c r="B6036" s="817" t="s">
        <v>4027</v>
      </c>
      <c r="C6036" s="1189" t="s">
        <v>283</v>
      </c>
      <c r="D6036" s="369">
        <v>40</v>
      </c>
      <c r="E6036" s="1003"/>
      <c r="F6036" s="1003">
        <f t="shared" si="92"/>
        <v>0</v>
      </c>
    </row>
    <row r="6037" spans="1:6">
      <c r="A6037" s="1000"/>
      <c r="B6037" s="817" t="s">
        <v>4048</v>
      </c>
      <c r="C6037" s="1189" t="s">
        <v>283</v>
      </c>
      <c r="D6037" s="369">
        <v>15</v>
      </c>
      <c r="E6037" s="1003"/>
      <c r="F6037" s="1003">
        <f t="shared" si="92"/>
        <v>0</v>
      </c>
    </row>
    <row r="6038" spans="1:6">
      <c r="A6038" s="1000"/>
      <c r="B6038" s="817" t="s">
        <v>4049</v>
      </c>
      <c r="C6038" s="1189" t="s">
        <v>283</v>
      </c>
      <c r="D6038" s="369">
        <v>15</v>
      </c>
      <c r="E6038" s="1003"/>
      <c r="F6038" s="1003">
        <f t="shared" si="92"/>
        <v>0</v>
      </c>
    </row>
    <row r="6039" spans="1:6" ht="14.25" customHeight="1">
      <c r="A6039" s="1000"/>
      <c r="B6039" s="817" t="s">
        <v>4050</v>
      </c>
      <c r="C6039" s="1189" t="s">
        <v>283</v>
      </c>
      <c r="D6039" s="369">
        <v>15</v>
      </c>
      <c r="E6039" s="1003"/>
      <c r="F6039" s="1003">
        <f t="shared" si="92"/>
        <v>0</v>
      </c>
    </row>
    <row r="6040" spans="1:6">
      <c r="A6040" s="1000"/>
      <c r="B6040" s="1004"/>
      <c r="C6040" s="1189"/>
      <c r="D6040" s="369"/>
      <c r="E6040" s="1004"/>
      <c r="F6040" s="1003">
        <f t="shared" si="92"/>
        <v>0</v>
      </c>
    </row>
    <row r="6041" spans="1:6" ht="51" customHeight="1">
      <c r="A6041" s="1000" t="s">
        <v>40</v>
      </c>
      <c r="B6041" s="994" t="s">
        <v>3718</v>
      </c>
      <c r="C6041" s="1189"/>
      <c r="D6041" s="1006"/>
      <c r="E6041" s="1004"/>
      <c r="F6041" s="1003">
        <f t="shared" si="92"/>
        <v>0</v>
      </c>
    </row>
    <row r="6042" spans="1:6">
      <c r="A6042" s="1000"/>
      <c r="B6042" s="1011" t="s">
        <v>3670</v>
      </c>
      <c r="C6042" s="1189"/>
      <c r="D6042" s="1006"/>
      <c r="E6042" s="1004"/>
      <c r="F6042" s="1003">
        <f t="shared" si="92"/>
        <v>0</v>
      </c>
    </row>
    <row r="6043" spans="1:6">
      <c r="A6043" s="1000"/>
      <c r="B6043" s="1011" t="s">
        <v>3719</v>
      </c>
      <c r="C6043" s="1189"/>
      <c r="D6043" s="1006"/>
      <c r="E6043" s="1004"/>
      <c r="F6043" s="1003">
        <f t="shared" si="92"/>
        <v>0</v>
      </c>
    </row>
    <row r="6044" spans="1:6">
      <c r="A6044" s="1000"/>
      <c r="B6044" s="1011" t="s">
        <v>4218</v>
      </c>
      <c r="C6044" s="1189"/>
      <c r="D6044" s="1006"/>
      <c r="E6044" s="1004"/>
      <c r="F6044" s="1003">
        <f t="shared" si="92"/>
        <v>0</v>
      </c>
    </row>
    <row r="6045" spans="1:6">
      <c r="A6045" s="1000"/>
      <c r="B6045" s="994"/>
      <c r="C6045" s="1189" t="s">
        <v>245</v>
      </c>
      <c r="D6045" s="1006">
        <v>30</v>
      </c>
      <c r="E6045" s="1003"/>
      <c r="F6045" s="1003">
        <f t="shared" si="92"/>
        <v>0</v>
      </c>
    </row>
    <row r="6046" spans="1:6">
      <c r="A6046" s="1000"/>
      <c r="B6046" s="348"/>
      <c r="C6046" s="1189"/>
      <c r="D6046" s="1006"/>
      <c r="E6046" s="1003"/>
      <c r="F6046" s="1003">
        <f t="shared" si="92"/>
        <v>0</v>
      </c>
    </row>
    <row r="6047" spans="1:6" ht="17.25" customHeight="1">
      <c r="A6047" s="1000" t="s">
        <v>41</v>
      </c>
      <c r="B6047" s="1001" t="s">
        <v>2650</v>
      </c>
      <c r="C6047" s="1189" t="s">
        <v>136</v>
      </c>
      <c r="D6047" s="1006">
        <v>2</v>
      </c>
      <c r="E6047" s="1003"/>
      <c r="F6047" s="1003">
        <f t="shared" si="92"/>
        <v>0</v>
      </c>
    </row>
    <row r="6048" spans="1:6">
      <c r="A6048" s="1000"/>
      <c r="B6048" s="348"/>
      <c r="C6048" s="1189"/>
      <c r="D6048" s="1006"/>
      <c r="E6048" s="1003"/>
      <c r="F6048" s="1003">
        <f t="shared" si="92"/>
        <v>0</v>
      </c>
    </row>
    <row r="6049" spans="1:6">
      <c r="A6049" s="1000" t="s">
        <v>42</v>
      </c>
      <c r="B6049" s="1004" t="s">
        <v>2651</v>
      </c>
      <c r="C6049" s="1189" t="s">
        <v>283</v>
      </c>
      <c r="D6049" s="1006">
        <v>15</v>
      </c>
      <c r="E6049" s="1003"/>
      <c r="F6049" s="1003">
        <f t="shared" si="92"/>
        <v>0</v>
      </c>
    </row>
    <row r="6050" spans="1:6">
      <c r="A6050" s="1000"/>
      <c r="B6050" s="1004"/>
      <c r="C6050" s="1002"/>
      <c r="D6050" s="368"/>
      <c r="E6050" s="1003"/>
      <c r="F6050" s="1003">
        <f t="shared" si="92"/>
        <v>0</v>
      </c>
    </row>
    <row r="6051" spans="1:6" ht="40.5" customHeight="1">
      <c r="A6051" s="1000" t="s">
        <v>43</v>
      </c>
      <c r="B6051" s="994" t="s">
        <v>2652</v>
      </c>
      <c r="C6051" s="1189"/>
      <c r="D6051" s="1006"/>
      <c r="E6051" s="1003"/>
      <c r="F6051" s="1003">
        <f t="shared" si="92"/>
        <v>0</v>
      </c>
    </row>
    <row r="6052" spans="1:6">
      <c r="A6052" s="1000"/>
      <c r="B6052" s="348"/>
      <c r="C6052" s="1189" t="s">
        <v>208</v>
      </c>
      <c r="D6052" s="1006">
        <v>50</v>
      </c>
      <c r="E6052" s="1003"/>
      <c r="F6052" s="1003">
        <f t="shared" si="92"/>
        <v>0</v>
      </c>
    </row>
    <row r="6053" spans="1:6">
      <c r="A6053" s="1000"/>
      <c r="B6053" s="348"/>
      <c r="C6053" s="1189"/>
      <c r="D6053" s="1006"/>
      <c r="E6053" s="1003"/>
      <c r="F6053" s="1003">
        <f t="shared" si="92"/>
        <v>0</v>
      </c>
    </row>
    <row r="6054" spans="1:6" ht="40.5" customHeight="1">
      <c r="A6054" s="1000" t="s">
        <v>1842</v>
      </c>
      <c r="B6054" s="1001" t="s">
        <v>2653</v>
      </c>
      <c r="C6054" s="1189"/>
      <c r="D6054" s="1006"/>
      <c r="E6054" s="1003"/>
      <c r="F6054" s="1003">
        <f t="shared" si="92"/>
        <v>0</v>
      </c>
    </row>
    <row r="6055" spans="1:6" ht="15.75" customHeight="1">
      <c r="A6055" s="1000"/>
      <c r="B6055" s="348"/>
      <c r="C6055" s="1189" t="s">
        <v>208</v>
      </c>
      <c r="D6055" s="1006">
        <v>5</v>
      </c>
      <c r="E6055" s="1003"/>
      <c r="F6055" s="1003">
        <f t="shared" si="92"/>
        <v>0</v>
      </c>
    </row>
    <row r="6056" spans="1:6">
      <c r="A6056" s="1000"/>
      <c r="B6056" s="348"/>
      <c r="C6056" s="1189"/>
      <c r="D6056" s="1006"/>
      <c r="E6056" s="1003"/>
      <c r="F6056" s="1003">
        <f t="shared" si="92"/>
        <v>0</v>
      </c>
    </row>
    <row r="6057" spans="1:6" ht="30" customHeight="1">
      <c r="A6057" s="1000" t="s">
        <v>1844</v>
      </c>
      <c r="B6057" s="1001" t="s">
        <v>2654</v>
      </c>
      <c r="C6057" s="1189"/>
      <c r="D6057" s="1006"/>
      <c r="E6057" s="1003"/>
      <c r="F6057" s="1003">
        <f t="shared" si="92"/>
        <v>0</v>
      </c>
    </row>
    <row r="6058" spans="1:6" s="6" customFormat="1">
      <c r="A6058" s="1000"/>
      <c r="B6058" s="994"/>
      <c r="C6058" s="1189" t="s">
        <v>136</v>
      </c>
      <c r="D6058" s="1006">
        <v>50</v>
      </c>
      <c r="E6058" s="1003"/>
      <c r="F6058" s="1003">
        <f t="shared" si="92"/>
        <v>0</v>
      </c>
    </row>
    <row r="6059" spans="1:6" s="6" customFormat="1">
      <c r="A6059" s="1000"/>
      <c r="B6059" s="348"/>
      <c r="C6059" s="1189"/>
      <c r="D6059" s="1006"/>
      <c r="E6059" s="1003"/>
      <c r="F6059" s="1003">
        <f t="shared" si="92"/>
        <v>0</v>
      </c>
    </row>
    <row r="6060" spans="1:6" s="6" customFormat="1" ht="51.75" customHeight="1">
      <c r="A6060" s="1000" t="s">
        <v>1845</v>
      </c>
      <c r="B6060" s="1001" t="s">
        <v>4427</v>
      </c>
      <c r="C6060" s="1189"/>
      <c r="D6060" s="1006"/>
      <c r="E6060" s="1003"/>
      <c r="F6060" s="1003">
        <f t="shared" si="92"/>
        <v>0</v>
      </c>
    </row>
    <row r="6061" spans="1:6">
      <c r="A6061" s="1000"/>
      <c r="B6061" s="994"/>
      <c r="C6061" s="1189" t="s">
        <v>136</v>
      </c>
      <c r="D6061" s="1006">
        <v>50</v>
      </c>
      <c r="E6061" s="1003"/>
      <c r="F6061" s="1003">
        <f t="shared" si="92"/>
        <v>0</v>
      </c>
    </row>
    <row r="6062" spans="1:6">
      <c r="A6062" s="1000"/>
      <c r="B6062" s="348"/>
      <c r="C6062" s="1189"/>
      <c r="D6062" s="1006"/>
      <c r="E6062" s="1003"/>
      <c r="F6062" s="1003">
        <f t="shared" si="92"/>
        <v>0</v>
      </c>
    </row>
    <row r="6063" spans="1:6" ht="25.5">
      <c r="A6063" s="991" t="s">
        <v>1846</v>
      </c>
      <c r="B6063" s="1011" t="s">
        <v>3657</v>
      </c>
      <c r="C6063" s="1190"/>
      <c r="D6063" s="993"/>
      <c r="E6063" s="1017"/>
      <c r="F6063" s="1003">
        <f t="shared" si="92"/>
        <v>0</v>
      </c>
    </row>
    <row r="6064" spans="1:6">
      <c r="A6064" s="991"/>
      <c r="B6064" s="1034"/>
      <c r="C6064" s="1190" t="s">
        <v>245</v>
      </c>
      <c r="D6064" s="993">
        <v>1</v>
      </c>
      <c r="E6064" s="1017"/>
      <c r="F6064" s="1003">
        <f t="shared" si="92"/>
        <v>0</v>
      </c>
    </row>
    <row r="6065" spans="1:6" ht="13.5" thickBot="1">
      <c r="A6065" s="1000"/>
      <c r="B6065" s="348"/>
      <c r="C6065" s="1002"/>
      <c r="D6065" s="1006"/>
      <c r="E6065" s="1003"/>
      <c r="F6065" s="1003"/>
    </row>
    <row r="6066" spans="1:6" ht="14.25" thickTop="1" thickBot="1">
      <c r="A6066" s="392" t="s">
        <v>265</v>
      </c>
      <c r="B6066" s="382" t="s">
        <v>2655</v>
      </c>
      <c r="C6066" s="1021"/>
      <c r="D6066" s="1022"/>
      <c r="E6066" s="1023"/>
      <c r="F6066" s="1023">
        <f>SUM(F5885:F6064)</f>
        <v>0</v>
      </c>
    </row>
    <row r="6067" spans="1:6" ht="13.5" thickTop="1">
      <c r="A6067" s="1000"/>
      <c r="B6067" s="348"/>
      <c r="C6067" s="1002"/>
      <c r="D6067" s="1006"/>
      <c r="E6067" s="1003"/>
      <c r="F6067" s="1003"/>
    </row>
    <row r="6068" spans="1:6">
      <c r="A6068" s="362" t="s">
        <v>118</v>
      </c>
      <c r="B6068" s="348" t="s">
        <v>2656</v>
      </c>
      <c r="C6068" s="1008"/>
      <c r="D6068" s="1006"/>
      <c r="E6068" s="1004"/>
      <c r="F6068" s="1004"/>
    </row>
    <row r="6069" spans="1:6">
      <c r="A6069" s="1000"/>
      <c r="B6069" s="1031"/>
      <c r="C6069" s="1008"/>
      <c r="D6069" s="1006"/>
      <c r="E6069" s="1004"/>
      <c r="F6069" s="1004"/>
    </row>
    <row r="6070" spans="1:6" ht="235.5" customHeight="1">
      <c r="A6070" s="1000" t="s">
        <v>198</v>
      </c>
      <c r="B6070" s="371" t="s">
        <v>2657</v>
      </c>
      <c r="C6070" s="1008"/>
      <c r="D6070" s="1006"/>
      <c r="E6070" s="1004"/>
      <c r="F6070" s="1004"/>
    </row>
    <row r="6071" spans="1:6" ht="178.5">
      <c r="A6071" s="1000"/>
      <c r="B6071" s="371" t="s">
        <v>2658</v>
      </c>
      <c r="C6071" s="1008"/>
      <c r="D6071" s="1006"/>
      <c r="E6071" s="1004"/>
      <c r="F6071" s="1004"/>
    </row>
    <row r="6072" spans="1:6">
      <c r="A6072" s="1000"/>
      <c r="B6072" s="371" t="s">
        <v>2659</v>
      </c>
      <c r="C6072" s="1008"/>
      <c r="D6072" s="1006"/>
      <c r="E6072" s="1004"/>
      <c r="F6072" s="1004"/>
    </row>
    <row r="6073" spans="1:6" ht="38.25">
      <c r="A6073" s="1000"/>
      <c r="B6073" s="371" t="s">
        <v>2660</v>
      </c>
      <c r="C6073" s="1008"/>
      <c r="D6073" s="1006"/>
      <c r="E6073" s="1004"/>
      <c r="F6073" s="1004"/>
    </row>
    <row r="6074" spans="1:6" ht="25.5">
      <c r="A6074" s="1000"/>
      <c r="B6074" s="371" t="s">
        <v>2661</v>
      </c>
      <c r="C6074" s="1008"/>
      <c r="D6074" s="1006"/>
      <c r="E6074" s="1004"/>
      <c r="F6074" s="1004"/>
    </row>
    <row r="6075" spans="1:6">
      <c r="A6075" s="1000"/>
      <c r="B6075" s="371" t="s">
        <v>2662</v>
      </c>
      <c r="C6075" s="1008"/>
      <c r="D6075" s="1006"/>
      <c r="E6075" s="718"/>
      <c r="F6075" s="1074"/>
    </row>
    <row r="6076" spans="1:6" ht="38.25">
      <c r="A6076" s="1000"/>
      <c r="B6076" s="371" t="s">
        <v>2663</v>
      </c>
      <c r="C6076" s="1008"/>
      <c r="D6076" s="1006"/>
      <c r="E6076" s="718"/>
      <c r="F6076" s="615"/>
    </row>
    <row r="6077" spans="1:6">
      <c r="A6077" s="1000"/>
      <c r="B6077" s="371" t="s">
        <v>2664</v>
      </c>
      <c r="C6077" s="1008"/>
      <c r="D6077" s="1006"/>
      <c r="E6077" s="718"/>
      <c r="F6077" s="1074"/>
    </row>
    <row r="6078" spans="1:6">
      <c r="A6078" s="1000"/>
      <c r="B6078" s="371" t="s">
        <v>2665</v>
      </c>
      <c r="C6078" s="1008"/>
      <c r="D6078" s="1006"/>
      <c r="E6078" s="718"/>
      <c r="F6078" s="615"/>
    </row>
    <row r="6079" spans="1:6">
      <c r="A6079" s="1000"/>
      <c r="B6079" s="371" t="s">
        <v>2666</v>
      </c>
      <c r="C6079" s="1008"/>
      <c r="D6079" s="1006"/>
      <c r="E6079" s="718"/>
      <c r="F6079" s="615"/>
    </row>
    <row r="6080" spans="1:6" ht="25.5">
      <c r="A6080" s="1000"/>
      <c r="B6080" s="371" t="s">
        <v>2667</v>
      </c>
      <c r="C6080" s="1008"/>
      <c r="D6080" s="1006"/>
      <c r="E6080" s="718"/>
      <c r="F6080" s="1074"/>
    </row>
    <row r="6081" spans="1:6" ht="38.25">
      <c r="A6081" s="1000"/>
      <c r="B6081" s="371" t="s">
        <v>2668</v>
      </c>
      <c r="C6081" s="1008"/>
      <c r="D6081" s="1006"/>
      <c r="E6081" s="718"/>
      <c r="F6081" s="1074"/>
    </row>
    <row r="6082" spans="1:6">
      <c r="A6082" s="1000"/>
      <c r="B6082" s="371" t="s">
        <v>2669</v>
      </c>
      <c r="C6082" s="1008"/>
      <c r="D6082" s="1006"/>
      <c r="E6082" s="718"/>
      <c r="F6082" s="1074"/>
    </row>
    <row r="6083" spans="1:6">
      <c r="A6083" s="1000"/>
      <c r="B6083" s="371" t="s">
        <v>2670</v>
      </c>
      <c r="C6083" s="1008"/>
      <c r="D6083" s="1006"/>
      <c r="E6083" s="718"/>
      <c r="F6083" s="1074"/>
    </row>
    <row r="6084" spans="1:6">
      <c r="A6084" s="1000"/>
      <c r="B6084" s="371" t="s">
        <v>2671</v>
      </c>
      <c r="C6084" s="1008"/>
      <c r="D6084" s="1006"/>
      <c r="E6084" s="718"/>
      <c r="F6084" s="1074"/>
    </row>
    <row r="6085" spans="1:6">
      <c r="A6085" s="1000"/>
      <c r="B6085" s="371" t="s">
        <v>2672</v>
      </c>
      <c r="C6085" s="1008"/>
      <c r="D6085" s="1006"/>
      <c r="E6085" s="718"/>
      <c r="F6085" s="615"/>
    </row>
    <row r="6086" spans="1:6">
      <c r="A6086" s="1000"/>
      <c r="B6086" s="371" t="s">
        <v>2673</v>
      </c>
      <c r="C6086" s="1008"/>
      <c r="D6086" s="1006"/>
      <c r="E6086" s="718"/>
      <c r="F6086" s="1074"/>
    </row>
    <row r="6087" spans="1:6">
      <c r="A6087" s="1000"/>
      <c r="B6087" s="371" t="s">
        <v>2674</v>
      </c>
      <c r="C6087" s="1008"/>
      <c r="D6087" s="1006"/>
      <c r="E6087" s="718"/>
      <c r="F6087" s="1074"/>
    </row>
    <row r="6088" spans="1:6" ht="25.5">
      <c r="A6088" s="1000"/>
      <c r="B6088" s="371" t="s">
        <v>2675</v>
      </c>
      <c r="C6088" s="1008"/>
      <c r="D6088" s="1006"/>
      <c r="E6088" s="718"/>
      <c r="F6088" s="1074"/>
    </row>
    <row r="6089" spans="1:6" ht="25.5">
      <c r="A6089" s="1000"/>
      <c r="B6089" s="371" t="s">
        <v>2676</v>
      </c>
      <c r="C6089" s="1008"/>
      <c r="D6089" s="1006"/>
      <c r="E6089" s="718"/>
      <c r="F6089" s="615"/>
    </row>
    <row r="6090" spans="1:6">
      <c r="A6090" s="1000"/>
      <c r="B6090" s="371" t="s">
        <v>2677</v>
      </c>
      <c r="C6090" s="1008"/>
      <c r="D6090" s="1006"/>
      <c r="E6090" s="718"/>
      <c r="F6090" s="1074"/>
    </row>
    <row r="6091" spans="1:6">
      <c r="A6091" s="1000"/>
      <c r="B6091" s="371" t="s">
        <v>2678</v>
      </c>
      <c r="C6091" s="1008"/>
      <c r="D6091" s="1006"/>
      <c r="E6091" s="718"/>
      <c r="F6091" s="1074"/>
    </row>
    <row r="6092" spans="1:6">
      <c r="A6092" s="1000"/>
      <c r="B6092" s="371" t="s">
        <v>2679</v>
      </c>
      <c r="C6092" s="1008"/>
      <c r="D6092" s="1006"/>
      <c r="E6092" s="718"/>
      <c r="F6092" s="1074"/>
    </row>
    <row r="6093" spans="1:6">
      <c r="A6093" s="1000"/>
      <c r="B6093" s="371" t="s">
        <v>4263</v>
      </c>
      <c r="C6093" s="1008"/>
      <c r="D6093" s="1006"/>
      <c r="E6093" s="718"/>
      <c r="F6093" s="1074"/>
    </row>
    <row r="6094" spans="1:6" ht="63.75">
      <c r="A6094" s="1000"/>
      <c r="B6094" s="371" t="s">
        <v>2680</v>
      </c>
      <c r="C6094" s="1008"/>
      <c r="D6094" s="1006"/>
      <c r="E6094" s="718"/>
      <c r="F6094" s="1074"/>
    </row>
    <row r="6095" spans="1:6" ht="76.5">
      <c r="A6095" s="1000"/>
      <c r="B6095" s="371" t="s">
        <v>2681</v>
      </c>
      <c r="C6095" s="1008"/>
      <c r="D6095" s="1006"/>
      <c r="E6095" s="718"/>
      <c r="F6095" s="615"/>
    </row>
    <row r="6096" spans="1:6" ht="25.5">
      <c r="A6096" s="1000"/>
      <c r="B6096" s="371" t="s">
        <v>2682</v>
      </c>
      <c r="C6096" s="1008"/>
      <c r="D6096" s="1006"/>
      <c r="E6096" s="718"/>
      <c r="F6096" s="1074"/>
    </row>
    <row r="6097" spans="1:6" ht="38.25">
      <c r="A6097" s="1000"/>
      <c r="B6097" s="371" t="s">
        <v>2683</v>
      </c>
      <c r="C6097" s="1008"/>
      <c r="D6097" s="1006"/>
      <c r="E6097" s="718"/>
      <c r="F6097" s="1074"/>
    </row>
    <row r="6098" spans="1:6" ht="38.25">
      <c r="A6098" s="1000"/>
      <c r="B6098" s="371" t="s">
        <v>2684</v>
      </c>
      <c r="C6098" s="1008"/>
      <c r="D6098" s="1006"/>
      <c r="E6098" s="718"/>
      <c r="F6098" s="1074"/>
    </row>
    <row r="6099" spans="1:6">
      <c r="A6099" s="1000"/>
      <c r="B6099" s="371" t="s">
        <v>2685</v>
      </c>
      <c r="C6099" s="1008"/>
      <c r="D6099" s="1006"/>
      <c r="E6099" s="718"/>
      <c r="F6099" s="1074"/>
    </row>
    <row r="6100" spans="1:6">
      <c r="A6100" s="1000"/>
      <c r="B6100" s="371" t="s">
        <v>2686</v>
      </c>
      <c r="C6100" s="1008"/>
      <c r="D6100" s="1006"/>
      <c r="E6100" s="718"/>
      <c r="F6100" s="1074"/>
    </row>
    <row r="6101" spans="1:6">
      <c r="A6101" s="1000"/>
      <c r="B6101" s="371" t="s">
        <v>2687</v>
      </c>
      <c r="C6101" s="1008"/>
      <c r="D6101" s="1006"/>
      <c r="E6101" s="718"/>
      <c r="F6101" s="1074"/>
    </row>
    <row r="6102" spans="1:6" ht="25.5">
      <c r="A6102" s="1000"/>
      <c r="B6102" s="371" t="s">
        <v>2688</v>
      </c>
      <c r="C6102" s="1008"/>
      <c r="D6102" s="1006"/>
      <c r="E6102" s="718"/>
      <c r="F6102" s="1074"/>
    </row>
    <row r="6103" spans="1:6">
      <c r="A6103" s="1000"/>
      <c r="B6103" s="371" t="s">
        <v>2689</v>
      </c>
      <c r="C6103" s="1008"/>
      <c r="D6103" s="1006"/>
      <c r="E6103" s="718"/>
      <c r="F6103" s="1074"/>
    </row>
    <row r="6104" spans="1:6">
      <c r="A6104" s="1000"/>
      <c r="B6104" s="371" t="s">
        <v>2690</v>
      </c>
      <c r="C6104" s="1008"/>
      <c r="D6104" s="1006"/>
      <c r="E6104" s="718"/>
      <c r="F6104" s="1074"/>
    </row>
    <row r="6105" spans="1:6">
      <c r="A6105" s="1000"/>
      <c r="B6105" s="371" t="s">
        <v>4264</v>
      </c>
      <c r="C6105" s="1008"/>
      <c r="D6105" s="1006"/>
      <c r="E6105" s="718"/>
      <c r="F6105" s="1074"/>
    </row>
    <row r="6106" spans="1:6">
      <c r="A6106" s="1000"/>
      <c r="B6106" s="371" t="s">
        <v>2691</v>
      </c>
      <c r="C6106" s="1008"/>
      <c r="D6106" s="1006"/>
      <c r="E6106" s="718"/>
      <c r="F6106" s="1074"/>
    </row>
    <row r="6107" spans="1:6" ht="76.5">
      <c r="A6107" s="1000"/>
      <c r="B6107" s="371" t="s">
        <v>2692</v>
      </c>
      <c r="C6107" s="1008"/>
      <c r="D6107" s="1006"/>
      <c r="E6107" s="1004"/>
      <c r="F6107" s="1004"/>
    </row>
    <row r="6108" spans="1:6">
      <c r="A6108" s="1000"/>
      <c r="B6108" s="1075"/>
      <c r="C6108" s="1189" t="s">
        <v>245</v>
      </c>
      <c r="D6108" s="1006">
        <v>2</v>
      </c>
      <c r="E6108" s="389"/>
      <c r="F6108" s="1003">
        <f t="shared" ref="F6108:F6110" si="93">D6108*E6108</f>
        <v>0</v>
      </c>
    </row>
    <row r="6109" spans="1:6">
      <c r="A6109" s="1000"/>
      <c r="B6109" s="994"/>
      <c r="C6109" s="1189"/>
      <c r="D6109" s="1006"/>
      <c r="E6109" s="1004"/>
      <c r="F6109" s="1003">
        <f t="shared" si="93"/>
        <v>0</v>
      </c>
    </row>
    <row r="6110" spans="1:6" ht="36" customHeight="1">
      <c r="A6110" s="1000" t="s">
        <v>200</v>
      </c>
      <c r="B6110" s="1031" t="s">
        <v>4265</v>
      </c>
      <c r="C6110" s="1189"/>
      <c r="D6110" s="368"/>
      <c r="E6110" s="1004"/>
      <c r="F6110" s="1003">
        <f t="shared" si="93"/>
        <v>0</v>
      </c>
    </row>
    <row r="6111" spans="1:6">
      <c r="A6111" s="1000"/>
      <c r="B6111" s="1004" t="s">
        <v>2693</v>
      </c>
      <c r="C6111" s="1189" t="s">
        <v>136</v>
      </c>
      <c r="D6111" s="1006">
        <v>8</v>
      </c>
      <c r="E6111" s="1003"/>
      <c r="F6111" s="1003">
        <f>D6111*E6111</f>
        <v>0</v>
      </c>
    </row>
    <row r="6112" spans="1:6">
      <c r="A6112" s="1000"/>
      <c r="B6112" s="1031"/>
      <c r="C6112" s="1008"/>
      <c r="D6112" s="1006"/>
      <c r="E6112" s="1004"/>
      <c r="F6112" s="1003">
        <f t="shared" ref="F6112:F6133" si="94">D6112*E6112</f>
        <v>0</v>
      </c>
    </row>
    <row r="6113" spans="1:6" ht="35.25" customHeight="1">
      <c r="A6113" s="1000" t="s">
        <v>203</v>
      </c>
      <c r="B6113" s="1031" t="s">
        <v>2398</v>
      </c>
      <c r="C6113" s="1189"/>
      <c r="D6113" s="1006"/>
      <c r="E6113" s="1004"/>
      <c r="F6113" s="1003">
        <f t="shared" si="94"/>
        <v>0</v>
      </c>
    </row>
    <row r="6114" spans="1:6">
      <c r="A6114" s="1000"/>
      <c r="B6114" s="1004" t="s">
        <v>2693</v>
      </c>
      <c r="C6114" s="1189" t="s">
        <v>136</v>
      </c>
      <c r="D6114" s="1006">
        <v>8</v>
      </c>
      <c r="E6114" s="1003"/>
      <c r="F6114" s="1003">
        <f t="shared" si="94"/>
        <v>0</v>
      </c>
    </row>
    <row r="6115" spans="1:6" ht="13.5" customHeight="1">
      <c r="A6115" s="1000"/>
      <c r="B6115" s="1031"/>
      <c r="C6115" s="1008"/>
      <c r="D6115" s="1006"/>
      <c r="E6115" s="1004"/>
      <c r="F6115" s="1003">
        <f t="shared" si="94"/>
        <v>0</v>
      </c>
    </row>
    <row r="6116" spans="1:6" ht="40.5" customHeight="1">
      <c r="A6116" s="1000" t="s">
        <v>205</v>
      </c>
      <c r="B6116" s="1031" t="s">
        <v>2694</v>
      </c>
      <c r="C6116" s="1189"/>
      <c r="D6116" s="1006"/>
      <c r="E6116" s="1004"/>
      <c r="F6116" s="1003">
        <f t="shared" si="94"/>
        <v>0</v>
      </c>
    </row>
    <row r="6117" spans="1:6">
      <c r="A6117" s="1000"/>
      <c r="B6117" s="1004" t="s">
        <v>2693</v>
      </c>
      <c r="C6117" s="1189" t="s">
        <v>136</v>
      </c>
      <c r="D6117" s="1006">
        <v>4</v>
      </c>
      <c r="E6117" s="1003"/>
      <c r="F6117" s="1003">
        <f t="shared" si="94"/>
        <v>0</v>
      </c>
    </row>
    <row r="6118" spans="1:6" ht="10.5" customHeight="1">
      <c r="A6118" s="1000"/>
      <c r="B6118" s="1031"/>
      <c r="C6118" s="1008"/>
      <c r="D6118" s="1006"/>
      <c r="E6118" s="1004"/>
      <c r="F6118" s="1003">
        <f t="shared" si="94"/>
        <v>0</v>
      </c>
    </row>
    <row r="6119" spans="1:6" ht="17.25" customHeight="1">
      <c r="A6119" s="1000" t="s">
        <v>137</v>
      </c>
      <c r="B6119" s="1005" t="s">
        <v>2403</v>
      </c>
      <c r="C6119" s="1008"/>
      <c r="D6119" s="1006"/>
      <c r="E6119" s="1004"/>
      <c r="F6119" s="1003">
        <f t="shared" si="94"/>
        <v>0</v>
      </c>
    </row>
    <row r="6120" spans="1:6" ht="15" customHeight="1">
      <c r="A6120" s="1000"/>
      <c r="B6120" s="1004" t="s">
        <v>2695</v>
      </c>
      <c r="C6120" s="1189" t="s">
        <v>283</v>
      </c>
      <c r="D6120" s="369">
        <v>42</v>
      </c>
      <c r="E6120" s="1003"/>
      <c r="F6120" s="1003">
        <f t="shared" si="94"/>
        <v>0</v>
      </c>
    </row>
    <row r="6121" spans="1:6">
      <c r="A6121" s="1000"/>
      <c r="B6121" s="1004" t="s">
        <v>2696</v>
      </c>
      <c r="C6121" s="1189" t="s">
        <v>283</v>
      </c>
      <c r="D6121" s="369">
        <v>36</v>
      </c>
      <c r="E6121" s="1003"/>
      <c r="F6121" s="1003">
        <f t="shared" si="94"/>
        <v>0</v>
      </c>
    </row>
    <row r="6122" spans="1:6">
      <c r="A6122" s="1000"/>
      <c r="B6122" s="1004"/>
      <c r="C6122" s="1189"/>
      <c r="D6122" s="369"/>
      <c r="E6122" s="1004"/>
      <c r="F6122" s="1003">
        <f t="shared" si="94"/>
        <v>0</v>
      </c>
    </row>
    <row r="6123" spans="1:6" ht="39.75" customHeight="1">
      <c r="A6123" s="1000" t="s">
        <v>144</v>
      </c>
      <c r="B6123" s="1005" t="s">
        <v>2697</v>
      </c>
      <c r="C6123" s="1189" t="s">
        <v>208</v>
      </c>
      <c r="D6123" s="369">
        <v>45</v>
      </c>
      <c r="E6123" s="1003"/>
      <c r="F6123" s="1003">
        <f t="shared" si="94"/>
        <v>0</v>
      </c>
    </row>
    <row r="6124" spans="1:6">
      <c r="A6124" s="1000"/>
      <c r="B6124" s="1026"/>
      <c r="C6124" s="1008"/>
      <c r="D6124" s="369"/>
      <c r="E6124" s="1004"/>
      <c r="F6124" s="1003">
        <f t="shared" si="94"/>
        <v>0</v>
      </c>
    </row>
    <row r="6125" spans="1:6" s="571" customFormat="1" ht="81.75" customHeight="1">
      <c r="A6125" s="821" t="s">
        <v>147</v>
      </c>
      <c r="B6125" s="828" t="s">
        <v>4025</v>
      </c>
      <c r="C6125" s="789"/>
      <c r="D6125" s="573"/>
      <c r="E6125" s="611"/>
      <c r="F6125" s="1003">
        <f t="shared" si="94"/>
        <v>0</v>
      </c>
    </row>
    <row r="6126" spans="1:6">
      <c r="A6126" s="1000"/>
      <c r="B6126" s="1004" t="s">
        <v>4047</v>
      </c>
      <c r="C6126" s="1189" t="s">
        <v>283</v>
      </c>
      <c r="D6126" s="1006">
        <v>24</v>
      </c>
      <c r="E6126" s="1003"/>
      <c r="F6126" s="1003">
        <f t="shared" si="94"/>
        <v>0</v>
      </c>
    </row>
    <row r="6127" spans="1:6">
      <c r="A6127" s="1000"/>
      <c r="B6127" s="1004" t="s">
        <v>4051</v>
      </c>
      <c r="C6127" s="1189" t="s">
        <v>283</v>
      </c>
      <c r="D6127" s="1006">
        <v>20</v>
      </c>
      <c r="E6127" s="1003"/>
      <c r="F6127" s="1003">
        <f t="shared" si="94"/>
        <v>0</v>
      </c>
    </row>
    <row r="6128" spans="1:6">
      <c r="A6128" s="1000"/>
      <c r="B6128" s="1031"/>
      <c r="C6128" s="1008"/>
      <c r="D6128" s="1006"/>
      <c r="E6128" s="1004"/>
      <c r="F6128" s="1003">
        <f t="shared" si="94"/>
        <v>0</v>
      </c>
    </row>
    <row r="6129" spans="1:6" ht="102.75" customHeight="1">
      <c r="A6129" s="1000" t="s">
        <v>132</v>
      </c>
      <c r="B6129" s="1031" t="s">
        <v>2698</v>
      </c>
      <c r="C6129" s="1189"/>
      <c r="D6129" s="1006"/>
      <c r="E6129" s="1004"/>
      <c r="F6129" s="1003">
        <f t="shared" si="94"/>
        <v>0</v>
      </c>
    </row>
    <row r="6130" spans="1:6">
      <c r="A6130" s="385"/>
      <c r="B6130" s="1011"/>
      <c r="C6130" s="1012" t="s">
        <v>245</v>
      </c>
      <c r="D6130" s="1015">
        <v>1</v>
      </c>
      <c r="E6130" s="1014"/>
      <c r="F6130" s="1003">
        <f t="shared" si="94"/>
        <v>0</v>
      </c>
    </row>
    <row r="6131" spans="1:6">
      <c r="A6131" s="1000"/>
      <c r="B6131" s="1004"/>
      <c r="C6131" s="1008"/>
      <c r="D6131" s="1006"/>
      <c r="E6131" s="1004"/>
      <c r="F6131" s="1003">
        <f t="shared" si="94"/>
        <v>0</v>
      </c>
    </row>
    <row r="6132" spans="1:6" ht="25.5">
      <c r="A6132" s="991" t="s">
        <v>46</v>
      </c>
      <c r="B6132" s="1011" t="s">
        <v>3657</v>
      </c>
      <c r="C6132" s="1190"/>
      <c r="D6132" s="993"/>
      <c r="E6132" s="1017"/>
      <c r="F6132" s="1003">
        <f t="shared" si="94"/>
        <v>0</v>
      </c>
    </row>
    <row r="6133" spans="1:6" ht="13.5" thickBot="1">
      <c r="A6133" s="385"/>
      <c r="B6133" s="1011"/>
      <c r="C6133" s="1012" t="s">
        <v>245</v>
      </c>
      <c r="D6133" s="1015">
        <v>1</v>
      </c>
      <c r="E6133" s="1014"/>
      <c r="F6133" s="1003">
        <f t="shared" si="94"/>
        <v>0</v>
      </c>
    </row>
    <row r="6134" spans="1:6" ht="14.25" thickTop="1" thickBot="1">
      <c r="A6134" s="403" t="s">
        <v>118</v>
      </c>
      <c r="B6134" s="383" t="s">
        <v>2699</v>
      </c>
      <c r="C6134" s="1192"/>
      <c r="D6134" s="1022"/>
      <c r="E6134" s="1023"/>
      <c r="F6134" s="1023">
        <f>SUM(F6108:F6133)</f>
        <v>0</v>
      </c>
    </row>
    <row r="6135" spans="1:6" ht="13.5" thickTop="1">
      <c r="A6135" s="1000"/>
      <c r="B6135" s="348"/>
      <c r="C6135" s="1189"/>
      <c r="D6135" s="1006"/>
      <c r="E6135" s="1003"/>
      <c r="F6135" s="1003"/>
    </row>
    <row r="6136" spans="1:6">
      <c r="A6136" s="347" t="s">
        <v>119</v>
      </c>
      <c r="B6136" s="348" t="s">
        <v>2700</v>
      </c>
      <c r="C6136" s="1008"/>
      <c r="D6136" s="1006"/>
      <c r="E6136" s="1004"/>
      <c r="F6136" s="1004"/>
    </row>
    <row r="6137" spans="1:6">
      <c r="A6137" s="1000"/>
      <c r="B6137" s="366" t="s">
        <v>4266</v>
      </c>
      <c r="C6137" s="1008"/>
      <c r="D6137" s="1006"/>
      <c r="E6137" s="1004"/>
      <c r="F6137" s="1004"/>
    </row>
    <row r="6138" spans="1:6">
      <c r="A6138" s="1000"/>
      <c r="B6138" s="1031"/>
      <c r="C6138" s="1008"/>
      <c r="D6138" s="1006"/>
      <c r="E6138" s="1004"/>
      <c r="F6138" s="1004"/>
    </row>
    <row r="6139" spans="1:6" ht="16.5" customHeight="1">
      <c r="A6139" s="1076" t="s">
        <v>198</v>
      </c>
      <c r="B6139" s="1031" t="s">
        <v>2701</v>
      </c>
      <c r="C6139" s="1008"/>
      <c r="D6139" s="1006"/>
      <c r="E6139" s="1004"/>
      <c r="F6139" s="1004"/>
    </row>
    <row r="6140" spans="1:6">
      <c r="A6140" s="1000"/>
      <c r="B6140" s="1031"/>
      <c r="C6140" s="1008"/>
      <c r="D6140" s="1006"/>
      <c r="E6140" s="1004"/>
      <c r="F6140" s="1004"/>
    </row>
    <row r="6141" spans="1:6" ht="25.5">
      <c r="A6141" s="1000"/>
      <c r="B6141" s="1031" t="s">
        <v>2702</v>
      </c>
      <c r="C6141" s="1189"/>
      <c r="D6141" s="369"/>
      <c r="E6141" s="1004"/>
      <c r="F6141" s="1003">
        <v>0</v>
      </c>
    </row>
    <row r="6142" spans="1:6">
      <c r="A6142" s="1000"/>
      <c r="B6142" s="1031"/>
      <c r="C6142" s="1189" t="s">
        <v>136</v>
      </c>
      <c r="D6142" s="369">
        <v>1</v>
      </c>
      <c r="E6142" s="1003"/>
      <c r="F6142" s="1003">
        <f>D6142*E6142</f>
        <v>0</v>
      </c>
    </row>
    <row r="6143" spans="1:6">
      <c r="A6143" s="1000"/>
      <c r="B6143" s="1031"/>
      <c r="C6143" s="1008"/>
      <c r="D6143" s="1006"/>
      <c r="E6143" s="1004"/>
      <c r="F6143" s="1003">
        <f t="shared" ref="F6143:F6199" si="95">D6143*E6143</f>
        <v>0</v>
      </c>
    </row>
    <row r="6144" spans="1:6" ht="25.5">
      <c r="A6144" s="1000"/>
      <c r="B6144" s="1031" t="s">
        <v>2703</v>
      </c>
      <c r="C6144" s="1189"/>
      <c r="D6144" s="369"/>
      <c r="E6144" s="1004"/>
      <c r="F6144" s="1003">
        <f t="shared" si="95"/>
        <v>0</v>
      </c>
    </row>
    <row r="6145" spans="1:6">
      <c r="A6145" s="1000"/>
      <c r="B6145" s="1031"/>
      <c r="C6145" s="1189" t="s">
        <v>136</v>
      </c>
      <c r="D6145" s="369">
        <v>1</v>
      </c>
      <c r="E6145" s="1003"/>
      <c r="F6145" s="1003">
        <f t="shared" si="95"/>
        <v>0</v>
      </c>
    </row>
    <row r="6146" spans="1:6">
      <c r="A6146" s="1000"/>
      <c r="B6146" s="1031"/>
      <c r="C6146" s="1189"/>
      <c r="D6146" s="369"/>
      <c r="E6146" s="1004"/>
      <c r="F6146" s="1003">
        <f t="shared" si="95"/>
        <v>0</v>
      </c>
    </row>
    <row r="6147" spans="1:6" ht="25.5">
      <c r="A6147" s="1000"/>
      <c r="B6147" s="1031" t="s">
        <v>2704</v>
      </c>
      <c r="C6147" s="1189"/>
      <c r="D6147" s="369"/>
      <c r="E6147" s="1004"/>
      <c r="F6147" s="1003">
        <f t="shared" si="95"/>
        <v>0</v>
      </c>
    </row>
    <row r="6148" spans="1:6">
      <c r="A6148" s="1000"/>
      <c r="B6148" s="1031"/>
      <c r="C6148" s="1189" t="s">
        <v>136</v>
      </c>
      <c r="D6148" s="369">
        <v>1</v>
      </c>
      <c r="E6148" s="1003"/>
      <c r="F6148" s="1003">
        <f t="shared" si="95"/>
        <v>0</v>
      </c>
    </row>
    <row r="6149" spans="1:6">
      <c r="A6149" s="1000"/>
      <c r="B6149" s="1031"/>
      <c r="C6149" s="1189"/>
      <c r="D6149" s="369"/>
      <c r="E6149" s="1004"/>
      <c r="F6149" s="1003">
        <f t="shared" si="95"/>
        <v>0</v>
      </c>
    </row>
    <row r="6150" spans="1:6" ht="25.5">
      <c r="A6150" s="1000" t="s">
        <v>200</v>
      </c>
      <c r="B6150" s="1031" t="s">
        <v>2705</v>
      </c>
      <c r="C6150" s="1189"/>
      <c r="D6150" s="1006"/>
      <c r="E6150" s="1004"/>
      <c r="F6150" s="1003">
        <f t="shared" si="95"/>
        <v>0</v>
      </c>
    </row>
    <row r="6151" spans="1:6">
      <c r="A6151" s="1000"/>
      <c r="B6151" s="1004" t="s">
        <v>2706</v>
      </c>
      <c r="C6151" s="1189" t="s">
        <v>136</v>
      </c>
      <c r="D6151" s="1006">
        <v>5</v>
      </c>
      <c r="E6151" s="1003"/>
      <c r="F6151" s="1003">
        <f t="shared" si="95"/>
        <v>0</v>
      </c>
    </row>
    <row r="6152" spans="1:6">
      <c r="A6152" s="1000"/>
      <c r="B6152" s="1004" t="s">
        <v>2707</v>
      </c>
      <c r="C6152" s="1189" t="s">
        <v>136</v>
      </c>
      <c r="D6152" s="1006">
        <v>2</v>
      </c>
      <c r="E6152" s="1003"/>
      <c r="F6152" s="1003">
        <f t="shared" si="95"/>
        <v>0</v>
      </c>
    </row>
    <row r="6153" spans="1:6">
      <c r="A6153" s="1000"/>
      <c r="B6153" s="1004" t="s">
        <v>2708</v>
      </c>
      <c r="C6153" s="1189" t="s">
        <v>136</v>
      </c>
      <c r="D6153" s="1006">
        <v>14</v>
      </c>
      <c r="E6153" s="1003"/>
      <c r="F6153" s="1003">
        <f t="shared" si="95"/>
        <v>0</v>
      </c>
    </row>
    <row r="6154" spans="1:6">
      <c r="A6154" s="1000"/>
      <c r="B6154" s="1031"/>
      <c r="C6154" s="1008"/>
      <c r="D6154" s="1006"/>
      <c r="E6154" s="1004"/>
      <c r="F6154" s="1003">
        <f t="shared" si="95"/>
        <v>0</v>
      </c>
    </row>
    <row r="6155" spans="1:6" ht="25.5">
      <c r="A6155" s="356" t="s">
        <v>203</v>
      </c>
      <c r="B6155" s="1005" t="s">
        <v>2709</v>
      </c>
      <c r="C6155" s="1008"/>
      <c r="D6155" s="1006"/>
      <c r="E6155" s="1077"/>
      <c r="F6155" s="1003">
        <f t="shared" si="95"/>
        <v>0</v>
      </c>
    </row>
    <row r="6156" spans="1:6" ht="13.5" customHeight="1">
      <c r="A6156" s="356"/>
      <c r="B6156" s="1004" t="s">
        <v>2710</v>
      </c>
      <c r="C6156" s="1189" t="s">
        <v>136</v>
      </c>
      <c r="D6156" s="369">
        <v>1</v>
      </c>
      <c r="E6156" s="1003"/>
      <c r="F6156" s="1003">
        <f t="shared" si="95"/>
        <v>0</v>
      </c>
    </row>
    <row r="6157" spans="1:6">
      <c r="A6157" s="1000"/>
      <c r="B6157" s="1004" t="s">
        <v>2711</v>
      </c>
      <c r="C6157" s="1189" t="s">
        <v>136</v>
      </c>
      <c r="D6157" s="369">
        <v>2</v>
      </c>
      <c r="E6157" s="1003"/>
      <c r="F6157" s="1003">
        <f t="shared" si="95"/>
        <v>0</v>
      </c>
    </row>
    <row r="6158" spans="1:6">
      <c r="A6158" s="1000"/>
      <c r="B6158" s="1026"/>
      <c r="C6158" s="1008"/>
      <c r="D6158" s="1006"/>
      <c r="E6158" s="1004"/>
      <c r="F6158" s="1003">
        <f t="shared" si="95"/>
        <v>0</v>
      </c>
    </row>
    <row r="6159" spans="1:6">
      <c r="A6159" s="1000" t="s">
        <v>205</v>
      </c>
      <c r="B6159" s="1004" t="s">
        <v>2712</v>
      </c>
      <c r="C6159" s="1008"/>
      <c r="D6159" s="1006"/>
      <c r="E6159" s="1004"/>
      <c r="F6159" s="1003">
        <f t="shared" si="95"/>
        <v>0</v>
      </c>
    </row>
    <row r="6160" spans="1:6">
      <c r="A6160" s="1000"/>
      <c r="B6160" s="1004" t="s">
        <v>2706</v>
      </c>
      <c r="C6160" s="1189" t="s">
        <v>136</v>
      </c>
      <c r="D6160" s="369">
        <v>1</v>
      </c>
      <c r="E6160" s="1003"/>
      <c r="F6160" s="1003">
        <f t="shared" si="95"/>
        <v>0</v>
      </c>
    </row>
    <row r="6161" spans="1:6">
      <c r="A6161" s="1000"/>
      <c r="B6161" s="1004" t="s">
        <v>2713</v>
      </c>
      <c r="C6161" s="1189" t="s">
        <v>136</v>
      </c>
      <c r="D6161" s="369">
        <v>1</v>
      </c>
      <c r="E6161" s="1003"/>
      <c r="F6161" s="1003">
        <f t="shared" si="95"/>
        <v>0</v>
      </c>
    </row>
    <row r="6162" spans="1:6">
      <c r="A6162" s="1000"/>
      <c r="B6162" s="1004" t="s">
        <v>2714</v>
      </c>
      <c r="C6162" s="1189" t="s">
        <v>136</v>
      </c>
      <c r="D6162" s="369">
        <v>4</v>
      </c>
      <c r="E6162" s="1003"/>
      <c r="F6162" s="1003">
        <f t="shared" si="95"/>
        <v>0</v>
      </c>
    </row>
    <row r="6163" spans="1:6">
      <c r="A6163" s="1000"/>
      <c r="B6163" s="1004"/>
      <c r="C6163" s="1189"/>
      <c r="D6163" s="369"/>
      <c r="E6163" s="1004"/>
      <c r="F6163" s="1003">
        <f t="shared" si="95"/>
        <v>0</v>
      </c>
    </row>
    <row r="6164" spans="1:6">
      <c r="A6164" s="1000" t="s">
        <v>137</v>
      </c>
      <c r="B6164" s="1004" t="s">
        <v>2715</v>
      </c>
      <c r="C6164" s="1008"/>
      <c r="D6164" s="1006"/>
      <c r="E6164" s="1004"/>
      <c r="F6164" s="1003">
        <f t="shared" si="95"/>
        <v>0</v>
      </c>
    </row>
    <row r="6165" spans="1:6">
      <c r="A6165" s="1000"/>
      <c r="B6165" s="1004" t="s">
        <v>2716</v>
      </c>
      <c r="C6165" s="1189" t="s">
        <v>136</v>
      </c>
      <c r="D6165" s="369">
        <v>12</v>
      </c>
      <c r="E6165" s="1003"/>
      <c r="F6165" s="1003">
        <f t="shared" si="95"/>
        <v>0</v>
      </c>
    </row>
    <row r="6166" spans="1:6">
      <c r="A6166" s="1000"/>
      <c r="B6166" s="1026"/>
      <c r="C6166" s="1008"/>
      <c r="D6166" s="1006"/>
      <c r="E6166" s="1004"/>
      <c r="F6166" s="1003">
        <f t="shared" si="95"/>
        <v>0</v>
      </c>
    </row>
    <row r="6167" spans="1:6" ht="21" customHeight="1">
      <c r="A6167" s="1000" t="s">
        <v>144</v>
      </c>
      <c r="B6167" s="1005" t="s">
        <v>2403</v>
      </c>
      <c r="C6167" s="1008"/>
      <c r="D6167" s="1006"/>
      <c r="E6167" s="1004"/>
      <c r="F6167" s="1003">
        <f t="shared" si="95"/>
        <v>0</v>
      </c>
    </row>
    <row r="6168" spans="1:6">
      <c r="A6168" s="1000"/>
      <c r="B6168" s="1004" t="s">
        <v>2405</v>
      </c>
      <c r="C6168" s="1189" t="s">
        <v>283</v>
      </c>
      <c r="D6168" s="369">
        <v>96</v>
      </c>
      <c r="E6168" s="1003"/>
      <c r="F6168" s="1003">
        <f t="shared" si="95"/>
        <v>0</v>
      </c>
    </row>
    <row r="6169" spans="1:6">
      <c r="A6169" s="1000"/>
      <c r="B6169" s="1026"/>
      <c r="C6169" s="1008"/>
      <c r="D6169" s="369"/>
      <c r="E6169" s="1004"/>
      <c r="F6169" s="1003">
        <f t="shared" si="95"/>
        <v>0</v>
      </c>
    </row>
    <row r="6170" spans="1:6" ht="27.75" customHeight="1">
      <c r="A6170" s="1000" t="s">
        <v>147</v>
      </c>
      <c r="B6170" s="1005" t="s">
        <v>2423</v>
      </c>
      <c r="C6170" s="1189"/>
      <c r="D6170" s="369"/>
      <c r="E6170" s="1004"/>
      <c r="F6170" s="1003">
        <f t="shared" si="95"/>
        <v>0</v>
      </c>
    </row>
    <row r="6171" spans="1:6">
      <c r="A6171" s="1000"/>
      <c r="B6171" s="1004" t="s">
        <v>2424</v>
      </c>
      <c r="C6171" s="1189" t="s">
        <v>283</v>
      </c>
      <c r="D6171" s="369">
        <v>155</v>
      </c>
      <c r="E6171" s="1003"/>
      <c r="F6171" s="1003">
        <f t="shared" si="95"/>
        <v>0</v>
      </c>
    </row>
    <row r="6172" spans="1:6">
      <c r="A6172" s="1000"/>
      <c r="B6172" s="1004" t="s">
        <v>2425</v>
      </c>
      <c r="C6172" s="1189" t="s">
        <v>283</v>
      </c>
      <c r="D6172" s="369">
        <v>35</v>
      </c>
      <c r="E6172" s="1003"/>
      <c r="F6172" s="1003">
        <f t="shared" si="95"/>
        <v>0</v>
      </c>
    </row>
    <row r="6173" spans="1:6">
      <c r="A6173" s="1000"/>
      <c r="B6173" s="1004" t="s">
        <v>2426</v>
      </c>
      <c r="C6173" s="1189" t="s">
        <v>283</v>
      </c>
      <c r="D6173" s="369">
        <v>45</v>
      </c>
      <c r="E6173" s="1003"/>
      <c r="F6173" s="1003">
        <f t="shared" si="95"/>
        <v>0</v>
      </c>
    </row>
    <row r="6174" spans="1:6">
      <c r="A6174" s="1000"/>
      <c r="B6174" s="1004"/>
      <c r="C6174" s="1002"/>
      <c r="D6174" s="369"/>
      <c r="E6174" s="1004"/>
      <c r="F6174" s="1003">
        <f t="shared" si="95"/>
        <v>0</v>
      </c>
    </row>
    <row r="6175" spans="1:6" ht="38.25">
      <c r="A6175" s="1010" t="s">
        <v>132</v>
      </c>
      <c r="B6175" s="1011" t="s">
        <v>2717</v>
      </c>
      <c r="C6175" s="1012"/>
      <c r="D6175" s="1013"/>
      <c r="E6175" s="1013"/>
      <c r="F6175" s="1003">
        <f t="shared" si="95"/>
        <v>0</v>
      </c>
    </row>
    <row r="6176" spans="1:6">
      <c r="A6176" s="399"/>
      <c r="B6176" s="400"/>
      <c r="C6176" s="1012" t="s">
        <v>136</v>
      </c>
      <c r="D6176" s="1015">
        <v>100</v>
      </c>
      <c r="E6176" s="1013"/>
      <c r="F6176" s="1003">
        <f t="shared" si="95"/>
        <v>0</v>
      </c>
    </row>
    <row r="6177" spans="1:6" s="571" customFormat="1" ht="73.5" customHeight="1">
      <c r="A6177" s="821" t="s">
        <v>46</v>
      </c>
      <c r="B6177" s="828" t="s">
        <v>4025</v>
      </c>
      <c r="C6177" s="789"/>
      <c r="D6177" s="573"/>
      <c r="E6177" s="611"/>
      <c r="F6177" s="1003">
        <f t="shared" si="95"/>
        <v>0</v>
      </c>
    </row>
    <row r="6178" spans="1:6">
      <c r="A6178" s="1000"/>
      <c r="B6178" s="817" t="s">
        <v>4028</v>
      </c>
      <c r="C6178" s="1189" t="s">
        <v>283</v>
      </c>
      <c r="D6178" s="1006">
        <v>100</v>
      </c>
      <c r="E6178" s="1003"/>
      <c r="F6178" s="1003">
        <f t="shared" si="95"/>
        <v>0</v>
      </c>
    </row>
    <row r="6179" spans="1:6">
      <c r="A6179" s="1000"/>
      <c r="B6179" s="817" t="s">
        <v>4029</v>
      </c>
      <c r="C6179" s="1189" t="s">
        <v>283</v>
      </c>
      <c r="D6179" s="1006">
        <v>35</v>
      </c>
      <c r="E6179" s="1003"/>
      <c r="F6179" s="1003">
        <f t="shared" si="95"/>
        <v>0</v>
      </c>
    </row>
    <row r="6180" spans="1:6">
      <c r="A6180" s="1000"/>
      <c r="B6180" s="817" t="s">
        <v>4030</v>
      </c>
      <c r="C6180" s="1189" t="s">
        <v>283</v>
      </c>
      <c r="D6180" s="1006">
        <v>40</v>
      </c>
      <c r="E6180" s="1003"/>
      <c r="F6180" s="1003">
        <f t="shared" si="95"/>
        <v>0</v>
      </c>
    </row>
    <row r="6181" spans="1:6" ht="13.5" customHeight="1">
      <c r="A6181" s="1000"/>
      <c r="B6181" s="1026"/>
      <c r="C6181" s="1008"/>
      <c r="D6181" s="1006"/>
      <c r="E6181" s="1004"/>
      <c r="F6181" s="1003">
        <f t="shared" si="95"/>
        <v>0</v>
      </c>
    </row>
    <row r="6182" spans="1:6" ht="51" customHeight="1">
      <c r="A6182" s="1000" t="s">
        <v>47</v>
      </c>
      <c r="B6182" s="994" t="s">
        <v>3720</v>
      </c>
      <c r="C6182" s="1189"/>
      <c r="D6182" s="1006"/>
      <c r="E6182" s="1004"/>
      <c r="F6182" s="1003">
        <f t="shared" si="95"/>
        <v>0</v>
      </c>
    </row>
    <row r="6183" spans="1:6">
      <c r="A6183" s="1000"/>
      <c r="B6183" s="1011" t="s">
        <v>3721</v>
      </c>
      <c r="C6183" s="1189"/>
      <c r="D6183" s="1006"/>
      <c r="E6183" s="1004"/>
      <c r="F6183" s="1003">
        <f t="shared" si="95"/>
        <v>0</v>
      </c>
    </row>
    <row r="6184" spans="1:6">
      <c r="A6184" s="1000"/>
      <c r="B6184" s="1011" t="s">
        <v>3656</v>
      </c>
      <c r="C6184" s="1189"/>
      <c r="D6184" s="1006"/>
      <c r="E6184" s="1004"/>
      <c r="F6184" s="1003">
        <f t="shared" si="95"/>
        <v>0</v>
      </c>
    </row>
    <row r="6185" spans="1:6">
      <c r="A6185" s="1000"/>
      <c r="B6185" s="1011" t="s">
        <v>4218</v>
      </c>
      <c r="C6185" s="1189"/>
      <c r="D6185" s="1006"/>
      <c r="E6185" s="1004"/>
      <c r="F6185" s="1003">
        <f t="shared" si="95"/>
        <v>0</v>
      </c>
    </row>
    <row r="6186" spans="1:6">
      <c r="A6186" s="1000"/>
      <c r="B6186" s="994"/>
      <c r="C6186" s="1189" t="s">
        <v>245</v>
      </c>
      <c r="D6186" s="1006">
        <v>2</v>
      </c>
      <c r="E6186" s="1003"/>
      <c r="F6186" s="1003">
        <f t="shared" si="95"/>
        <v>0</v>
      </c>
    </row>
    <row r="6187" spans="1:6">
      <c r="A6187" s="1000"/>
      <c r="B6187" s="1026"/>
      <c r="C6187" s="1008"/>
      <c r="D6187" s="369"/>
      <c r="E6187" s="1004"/>
      <c r="F6187" s="1003">
        <f t="shared" si="95"/>
        <v>0</v>
      </c>
    </row>
    <row r="6188" spans="1:6" ht="16.5" customHeight="1">
      <c r="A6188" s="1000" t="s">
        <v>17</v>
      </c>
      <c r="B6188" s="1005" t="s">
        <v>2718</v>
      </c>
      <c r="C6188" s="1189" t="s">
        <v>136</v>
      </c>
      <c r="D6188" s="369">
        <v>12</v>
      </c>
      <c r="E6188" s="1003"/>
      <c r="F6188" s="1003">
        <f t="shared" si="95"/>
        <v>0</v>
      </c>
    </row>
    <row r="6189" spans="1:6">
      <c r="A6189" s="1000"/>
      <c r="B6189" s="1005"/>
      <c r="C6189" s="1189"/>
      <c r="D6189" s="368"/>
      <c r="E6189" s="1004"/>
      <c r="F6189" s="1003">
        <f t="shared" si="95"/>
        <v>0</v>
      </c>
    </row>
    <row r="6190" spans="1:6" ht="29.25" customHeight="1">
      <c r="A6190" s="1000" t="s">
        <v>51</v>
      </c>
      <c r="B6190" s="1005" t="s">
        <v>2407</v>
      </c>
      <c r="C6190" s="1189" t="s">
        <v>208</v>
      </c>
      <c r="D6190" s="1006">
        <v>45</v>
      </c>
      <c r="E6190" s="1003"/>
      <c r="F6190" s="1003">
        <f t="shared" si="95"/>
        <v>0</v>
      </c>
    </row>
    <row r="6191" spans="1:6">
      <c r="A6191" s="1000"/>
      <c r="B6191" s="1005"/>
      <c r="C6191" s="1189"/>
      <c r="D6191" s="368"/>
      <c r="E6191" s="1004"/>
      <c r="F6191" s="1003">
        <f t="shared" si="95"/>
        <v>0</v>
      </c>
    </row>
    <row r="6192" spans="1:6" ht="35.25" customHeight="1">
      <c r="A6192" s="1000" t="s">
        <v>52</v>
      </c>
      <c r="B6192" s="1005" t="s">
        <v>2408</v>
      </c>
      <c r="C6192" s="1189" t="s">
        <v>208</v>
      </c>
      <c r="D6192" s="1006">
        <v>3</v>
      </c>
      <c r="E6192" s="1003"/>
      <c r="F6192" s="1003">
        <f t="shared" si="95"/>
        <v>0</v>
      </c>
    </row>
    <row r="6193" spans="1:6">
      <c r="A6193" s="1000"/>
      <c r="B6193" s="1005"/>
      <c r="C6193" s="1189"/>
      <c r="D6193" s="368"/>
      <c r="E6193" s="1004"/>
      <c r="F6193" s="1003">
        <f t="shared" si="95"/>
        <v>0</v>
      </c>
    </row>
    <row r="6194" spans="1:6" ht="58.5" customHeight="1">
      <c r="A6194" s="1000" t="s">
        <v>53</v>
      </c>
      <c r="B6194" s="1031" t="s">
        <v>4428</v>
      </c>
      <c r="C6194" s="1189"/>
      <c r="D6194" s="369"/>
      <c r="E6194" s="1004"/>
      <c r="F6194" s="1003">
        <f t="shared" si="95"/>
        <v>0</v>
      </c>
    </row>
    <row r="6195" spans="1:6">
      <c r="A6195" s="1000"/>
      <c r="B6195" s="994"/>
      <c r="C6195" s="1189" t="s">
        <v>245</v>
      </c>
      <c r="D6195" s="1006">
        <v>20</v>
      </c>
      <c r="E6195" s="1003"/>
      <c r="F6195" s="1003">
        <f t="shared" si="95"/>
        <v>0</v>
      </c>
    </row>
    <row r="6196" spans="1:6">
      <c r="A6196" s="1000"/>
      <c r="B6196" s="1026"/>
      <c r="C6196" s="1008"/>
      <c r="D6196" s="369"/>
      <c r="E6196" s="1004"/>
      <c r="F6196" s="1003">
        <f t="shared" si="95"/>
        <v>0</v>
      </c>
    </row>
    <row r="6197" spans="1:6" ht="15.75" customHeight="1">
      <c r="A6197" s="1000" t="s">
        <v>20</v>
      </c>
      <c r="B6197" s="1005" t="s">
        <v>2719</v>
      </c>
      <c r="C6197" s="1189" t="s">
        <v>136</v>
      </c>
      <c r="D6197" s="369">
        <v>10</v>
      </c>
      <c r="E6197" s="1003"/>
      <c r="F6197" s="1003">
        <f t="shared" si="95"/>
        <v>0</v>
      </c>
    </row>
    <row r="6198" spans="1:6">
      <c r="A6198" s="1000"/>
      <c r="B6198" s="1026"/>
      <c r="C6198" s="1008"/>
      <c r="D6198" s="369"/>
      <c r="E6198" s="1004"/>
      <c r="F6198" s="1003">
        <f t="shared" si="95"/>
        <v>0</v>
      </c>
    </row>
    <row r="6199" spans="1:6" ht="25.5">
      <c r="A6199" s="991" t="s">
        <v>21</v>
      </c>
      <c r="B6199" s="1011" t="s">
        <v>3657</v>
      </c>
      <c r="C6199" s="1190" t="s">
        <v>245</v>
      </c>
      <c r="D6199" s="1163">
        <v>1</v>
      </c>
      <c r="E6199" s="1017"/>
      <c r="F6199" s="1003">
        <f t="shared" si="95"/>
        <v>0</v>
      </c>
    </row>
    <row r="6200" spans="1:6" ht="13.5" thickBot="1">
      <c r="A6200" s="1018"/>
      <c r="B6200" s="1011"/>
      <c r="C6200" s="1191"/>
      <c r="D6200" s="370"/>
      <c r="E6200" s="1078"/>
      <c r="F6200" s="1078"/>
    </row>
    <row r="6201" spans="1:6" ht="39.75" thickTop="1" thickBot="1">
      <c r="A6201" s="403" t="s">
        <v>119</v>
      </c>
      <c r="B6201" s="384" t="s">
        <v>4267</v>
      </c>
      <c r="C6201" s="1192"/>
      <c r="D6201" s="1022"/>
      <c r="E6201" s="1023"/>
      <c r="F6201" s="1023">
        <f>SUM(F6142:F6199)</f>
        <v>0</v>
      </c>
    </row>
    <row r="6202" spans="1:6" ht="13.5" thickTop="1">
      <c r="A6202" s="991"/>
      <c r="B6202" s="402"/>
      <c r="C6202" s="1190"/>
      <c r="D6202" s="993"/>
      <c r="E6202" s="1017"/>
      <c r="F6202" s="1017"/>
    </row>
    <row r="6203" spans="1:6">
      <c r="A6203" s="381" t="s">
        <v>1988</v>
      </c>
      <c r="B6203" s="361" t="s">
        <v>2720</v>
      </c>
      <c r="C6203" s="1008"/>
      <c r="D6203" s="1006"/>
      <c r="E6203" s="1004"/>
      <c r="F6203" s="1004"/>
    </row>
    <row r="6204" spans="1:6">
      <c r="A6204" s="1000"/>
      <c r="B6204" s="361"/>
      <c r="C6204" s="1008"/>
      <c r="D6204" s="1006"/>
      <c r="E6204" s="1004"/>
      <c r="F6204" s="1004"/>
    </row>
    <row r="6205" spans="1:6" ht="363.75" customHeight="1">
      <c r="A6205" s="1000" t="s">
        <v>198</v>
      </c>
      <c r="B6205" s="1001" t="s">
        <v>2721</v>
      </c>
      <c r="C6205" s="1008"/>
      <c r="D6205" s="1006"/>
      <c r="E6205" s="1004"/>
      <c r="F6205" s="1164"/>
    </row>
    <row r="6206" spans="1:6">
      <c r="A6206" s="1000"/>
      <c r="B6206" s="364"/>
      <c r="C6206" s="372"/>
      <c r="D6206" s="1193"/>
      <c r="E6206" s="373"/>
      <c r="F6206" s="1165"/>
    </row>
    <row r="6207" spans="1:6">
      <c r="A6207" s="1000"/>
      <c r="B6207" s="361"/>
      <c r="C6207" s="372" t="s">
        <v>136</v>
      </c>
      <c r="D6207" s="1193">
        <v>4</v>
      </c>
      <c r="E6207" s="373"/>
      <c r="F6207" s="1166">
        <f>E6207*D6207</f>
        <v>0</v>
      </c>
    </row>
    <row r="6208" spans="1:6">
      <c r="A6208" s="1000"/>
      <c r="B6208" s="386"/>
      <c r="C6208" s="1189"/>
      <c r="D6208" s="1006"/>
      <c r="E6208" s="1004"/>
      <c r="F6208" s="1166">
        <f t="shared" ref="F6208:F6252" si="96">E6208*D6208</f>
        <v>0</v>
      </c>
    </row>
    <row r="6209" spans="1:6" ht="191.25">
      <c r="A6209" s="1000" t="s">
        <v>200</v>
      </c>
      <c r="B6209" s="1005" t="s">
        <v>2722</v>
      </c>
      <c r="C6209" s="1008"/>
      <c r="D6209" s="1006"/>
      <c r="E6209" s="1004"/>
      <c r="F6209" s="1166">
        <f t="shared" si="96"/>
        <v>0</v>
      </c>
    </row>
    <row r="6210" spans="1:6" ht="178.5">
      <c r="A6210" s="1000"/>
      <c r="B6210" s="1005" t="s">
        <v>2723</v>
      </c>
      <c r="C6210" s="1008"/>
      <c r="D6210" s="1006"/>
      <c r="E6210" s="1004"/>
      <c r="F6210" s="1166">
        <f t="shared" si="96"/>
        <v>0</v>
      </c>
    </row>
    <row r="6211" spans="1:6" ht="51">
      <c r="A6211" s="1000"/>
      <c r="B6211" s="1005" t="s">
        <v>2724</v>
      </c>
      <c r="C6211" s="1008"/>
      <c r="D6211" s="1006"/>
      <c r="E6211" s="1004"/>
      <c r="F6211" s="1166">
        <f t="shared" si="96"/>
        <v>0</v>
      </c>
    </row>
    <row r="6212" spans="1:6">
      <c r="A6212" s="1000"/>
      <c r="B6212" s="1005"/>
      <c r="C6212" s="372" t="s">
        <v>136</v>
      </c>
      <c r="D6212" s="1193">
        <v>1</v>
      </c>
      <c r="E6212" s="373"/>
      <c r="F6212" s="1166">
        <f t="shared" si="96"/>
        <v>0</v>
      </c>
    </row>
    <row r="6213" spans="1:6">
      <c r="A6213" s="1000"/>
      <c r="B6213" s="361"/>
      <c r="C6213" s="1008"/>
      <c r="D6213" s="1006"/>
      <c r="E6213" s="1004"/>
      <c r="F6213" s="1166">
        <f t="shared" si="96"/>
        <v>0</v>
      </c>
    </row>
    <row r="6214" spans="1:6" ht="172.5" customHeight="1">
      <c r="A6214" s="1000" t="s">
        <v>203</v>
      </c>
      <c r="B6214" s="1005" t="s">
        <v>2725</v>
      </c>
      <c r="C6214" s="1008"/>
      <c r="D6214" s="1006"/>
      <c r="E6214" s="1004"/>
      <c r="F6214" s="1166">
        <f t="shared" si="96"/>
        <v>0</v>
      </c>
    </row>
    <row r="6215" spans="1:6">
      <c r="A6215" s="1000"/>
      <c r="B6215" s="1024"/>
      <c r="C6215" s="372"/>
      <c r="D6215" s="1193"/>
      <c r="E6215" s="373"/>
      <c r="F6215" s="1166">
        <f t="shared" si="96"/>
        <v>0</v>
      </c>
    </row>
    <row r="6216" spans="1:6">
      <c r="A6216" s="1000"/>
      <c r="B6216" s="361"/>
      <c r="C6216" s="372" t="s">
        <v>136</v>
      </c>
      <c r="D6216" s="1193">
        <v>1</v>
      </c>
      <c r="E6216" s="373"/>
      <c r="F6216" s="1166">
        <f t="shared" si="96"/>
        <v>0</v>
      </c>
    </row>
    <row r="6217" spans="1:6">
      <c r="A6217" s="1000"/>
      <c r="B6217" s="1024"/>
      <c r="C6217" s="372"/>
      <c r="D6217" s="1193"/>
      <c r="E6217" s="373"/>
      <c r="F6217" s="1166">
        <f t="shared" si="96"/>
        <v>0</v>
      </c>
    </row>
    <row r="6218" spans="1:6" ht="331.5">
      <c r="A6218" s="1000" t="s">
        <v>205</v>
      </c>
      <c r="B6218" s="1005" t="s">
        <v>2726</v>
      </c>
      <c r="C6218" s="372" t="s">
        <v>245</v>
      </c>
      <c r="D6218" s="1006"/>
      <c r="E6218" s="1004"/>
      <c r="F6218" s="1166">
        <f t="shared" si="96"/>
        <v>0</v>
      </c>
    </row>
    <row r="6219" spans="1:6">
      <c r="A6219" s="1000"/>
      <c r="B6219" s="1005"/>
      <c r="C6219" s="1046"/>
      <c r="D6219" s="1035"/>
      <c r="E6219" s="1068"/>
      <c r="F6219" s="1166">
        <f t="shared" si="96"/>
        <v>0</v>
      </c>
    </row>
    <row r="6220" spans="1:6">
      <c r="A6220" s="1000"/>
      <c r="B6220" s="361"/>
      <c r="C6220" s="372" t="s">
        <v>245</v>
      </c>
      <c r="D6220" s="1193">
        <v>1</v>
      </c>
      <c r="E6220" s="373"/>
      <c r="F6220" s="1166">
        <f t="shared" si="96"/>
        <v>0</v>
      </c>
    </row>
    <row r="6221" spans="1:6">
      <c r="A6221" s="1000"/>
      <c r="B6221" s="1005"/>
      <c r="C6221" s="1046"/>
      <c r="D6221" s="1035"/>
      <c r="E6221" s="1068"/>
      <c r="F6221" s="1166">
        <f t="shared" si="96"/>
        <v>0</v>
      </c>
    </row>
    <row r="6222" spans="1:6" ht="172.5" customHeight="1">
      <c r="A6222" s="1000" t="s">
        <v>137</v>
      </c>
      <c r="B6222" s="1005" t="s">
        <v>2727</v>
      </c>
      <c r="C6222" s="1008"/>
      <c r="D6222" s="1006"/>
      <c r="E6222" s="1004"/>
      <c r="F6222" s="1166">
        <f t="shared" si="96"/>
        <v>0</v>
      </c>
    </row>
    <row r="6223" spans="1:6">
      <c r="A6223" s="1000"/>
      <c r="B6223" s="1079" t="s">
        <v>4288</v>
      </c>
      <c r="C6223" s="372"/>
      <c r="D6223" s="1193"/>
      <c r="E6223" s="373"/>
      <c r="F6223" s="1166">
        <f t="shared" si="96"/>
        <v>0</v>
      </c>
    </row>
    <row r="6224" spans="1:6">
      <c r="A6224" s="1000"/>
      <c r="B6224" s="1079" t="s">
        <v>4289</v>
      </c>
      <c r="C6224" s="372"/>
      <c r="D6224" s="1193"/>
      <c r="E6224" s="373"/>
      <c r="F6224" s="1166">
        <f t="shared" si="96"/>
        <v>0</v>
      </c>
    </row>
    <row r="6225" spans="1:6">
      <c r="A6225" s="1000"/>
      <c r="B6225" s="1079" t="s">
        <v>4290</v>
      </c>
      <c r="C6225" s="372"/>
      <c r="D6225" s="1193"/>
      <c r="E6225" s="373"/>
      <c r="F6225" s="1166">
        <f t="shared" si="96"/>
        <v>0</v>
      </c>
    </row>
    <row r="6226" spans="1:6">
      <c r="A6226" s="1000"/>
      <c r="B6226" s="1079" t="s">
        <v>4291</v>
      </c>
      <c r="C6226" s="372"/>
      <c r="D6226" s="1193"/>
      <c r="E6226" s="373"/>
      <c r="F6226" s="1166">
        <f t="shared" si="96"/>
        <v>0</v>
      </c>
    </row>
    <row r="6227" spans="1:6">
      <c r="A6227" s="1000"/>
      <c r="B6227" s="361"/>
      <c r="C6227" s="372" t="s">
        <v>245</v>
      </c>
      <c r="D6227" s="1193">
        <v>1</v>
      </c>
      <c r="E6227" s="373"/>
      <c r="F6227" s="1166">
        <f t="shared" si="96"/>
        <v>0</v>
      </c>
    </row>
    <row r="6228" spans="1:6">
      <c r="A6228" s="1000"/>
      <c r="B6228" s="361"/>
      <c r="C6228" s="1008"/>
      <c r="D6228" s="1006"/>
      <c r="E6228" s="1004"/>
      <c r="F6228" s="1166">
        <f t="shared" si="96"/>
        <v>0</v>
      </c>
    </row>
    <row r="6229" spans="1:6" ht="127.5">
      <c r="A6229" s="1000" t="s">
        <v>144</v>
      </c>
      <c r="B6229" s="1005" t="s">
        <v>2728</v>
      </c>
      <c r="C6229" s="359"/>
      <c r="D6229" s="369"/>
      <c r="E6229" s="374"/>
      <c r="F6229" s="1166">
        <f t="shared" si="96"/>
        <v>0</v>
      </c>
    </row>
    <row r="6230" spans="1:6">
      <c r="A6230" s="1000"/>
      <c r="B6230" s="1005"/>
      <c r="C6230" s="359"/>
      <c r="D6230" s="369"/>
      <c r="E6230" s="374"/>
      <c r="F6230" s="1166">
        <f t="shared" si="96"/>
        <v>0</v>
      </c>
    </row>
    <row r="6231" spans="1:6">
      <c r="A6231" s="1000"/>
      <c r="B6231" s="361"/>
      <c r="C6231" s="372" t="s">
        <v>136</v>
      </c>
      <c r="D6231" s="1193">
        <v>1</v>
      </c>
      <c r="E6231" s="373"/>
      <c r="F6231" s="1166">
        <f t="shared" si="96"/>
        <v>0</v>
      </c>
    </row>
    <row r="6232" spans="1:6">
      <c r="A6232" s="1000"/>
      <c r="B6232" s="1005"/>
      <c r="C6232" s="359"/>
      <c r="D6232" s="369"/>
      <c r="E6232" s="374"/>
      <c r="F6232" s="1166">
        <f t="shared" si="96"/>
        <v>0</v>
      </c>
    </row>
    <row r="6233" spans="1:6" ht="127.5">
      <c r="A6233" s="1000" t="s">
        <v>147</v>
      </c>
      <c r="B6233" s="1005" t="s">
        <v>2729</v>
      </c>
      <c r="C6233" s="1008"/>
      <c r="D6233" s="1006"/>
      <c r="E6233" s="1004"/>
      <c r="F6233" s="1166">
        <f t="shared" si="96"/>
        <v>0</v>
      </c>
    </row>
    <row r="6234" spans="1:6" ht="114.75">
      <c r="A6234" s="1000"/>
      <c r="B6234" s="1005" t="s">
        <v>4268</v>
      </c>
      <c r="C6234" s="1008"/>
      <c r="D6234" s="1006"/>
      <c r="E6234" s="1004"/>
      <c r="F6234" s="1166">
        <f t="shared" si="96"/>
        <v>0</v>
      </c>
    </row>
    <row r="6235" spans="1:6">
      <c r="A6235" s="1000"/>
      <c r="B6235" s="361"/>
      <c r="C6235" s="372" t="s">
        <v>245</v>
      </c>
      <c r="D6235" s="1193">
        <v>1</v>
      </c>
      <c r="E6235" s="373"/>
      <c r="F6235" s="1166">
        <f t="shared" si="96"/>
        <v>0</v>
      </c>
    </row>
    <row r="6236" spans="1:6">
      <c r="A6236" s="1000"/>
      <c r="B6236" s="361"/>
      <c r="C6236" s="1008"/>
      <c r="D6236" s="1006"/>
      <c r="E6236" s="1004"/>
      <c r="F6236" s="1166">
        <f t="shared" si="96"/>
        <v>0</v>
      </c>
    </row>
    <row r="6237" spans="1:6" ht="51">
      <c r="A6237" s="1000" t="s">
        <v>132</v>
      </c>
      <c r="B6237" s="1005" t="s">
        <v>2730</v>
      </c>
      <c r="C6237" s="359"/>
      <c r="D6237" s="369"/>
      <c r="E6237" s="374"/>
      <c r="F6237" s="1166">
        <f t="shared" si="96"/>
        <v>0</v>
      </c>
    </row>
    <row r="6238" spans="1:6">
      <c r="A6238" s="1000"/>
      <c r="B6238" s="994"/>
      <c r="C6238" s="372" t="s">
        <v>245</v>
      </c>
      <c r="D6238" s="1193">
        <v>1</v>
      </c>
      <c r="E6238" s="373"/>
      <c r="F6238" s="1166">
        <f t="shared" si="96"/>
        <v>0</v>
      </c>
    </row>
    <row r="6239" spans="1:6">
      <c r="A6239" s="1000"/>
      <c r="B6239" s="361"/>
      <c r="C6239" s="1008"/>
      <c r="D6239" s="1006"/>
      <c r="E6239" s="1004"/>
      <c r="F6239" s="1166">
        <f t="shared" si="96"/>
        <v>0</v>
      </c>
    </row>
    <row r="6240" spans="1:6" ht="25.5">
      <c r="A6240" s="1000" t="s">
        <v>46</v>
      </c>
      <c r="B6240" s="994" t="s">
        <v>2731</v>
      </c>
      <c r="C6240" s="359"/>
      <c r="D6240" s="369"/>
      <c r="E6240" s="374"/>
      <c r="F6240" s="1166">
        <f t="shared" si="96"/>
        <v>0</v>
      </c>
    </row>
    <row r="6241" spans="1:6">
      <c r="A6241" s="1000"/>
      <c r="B6241" s="994"/>
      <c r="C6241" s="372" t="s">
        <v>245</v>
      </c>
      <c r="D6241" s="1193">
        <v>1</v>
      </c>
      <c r="E6241" s="373"/>
      <c r="F6241" s="1166">
        <f t="shared" si="96"/>
        <v>0</v>
      </c>
    </row>
    <row r="6242" spans="1:6">
      <c r="A6242" s="1000"/>
      <c r="B6242" s="361"/>
      <c r="C6242" s="1008"/>
      <c r="D6242" s="1006"/>
      <c r="E6242" s="1004"/>
      <c r="F6242" s="1166">
        <f t="shared" si="96"/>
        <v>0</v>
      </c>
    </row>
    <row r="6243" spans="1:6" ht="91.5" customHeight="1">
      <c r="A6243" s="1000" t="s">
        <v>47</v>
      </c>
      <c r="B6243" s="1005" t="s">
        <v>2732</v>
      </c>
      <c r="C6243" s="1008"/>
      <c r="D6243" s="1006"/>
      <c r="E6243" s="1004"/>
      <c r="F6243" s="1166">
        <f t="shared" si="96"/>
        <v>0</v>
      </c>
    </row>
    <row r="6244" spans="1:6">
      <c r="A6244" s="1000"/>
      <c r="B6244" s="361"/>
      <c r="C6244" s="372" t="s">
        <v>136</v>
      </c>
      <c r="D6244" s="1193">
        <v>3</v>
      </c>
      <c r="E6244" s="373"/>
      <c r="F6244" s="1166">
        <f t="shared" si="96"/>
        <v>0</v>
      </c>
    </row>
    <row r="6245" spans="1:6">
      <c r="A6245" s="1000"/>
      <c r="B6245" s="361"/>
      <c r="C6245" s="1008"/>
      <c r="D6245" s="1006"/>
      <c r="E6245" s="1004"/>
      <c r="F6245" s="1166">
        <f t="shared" si="96"/>
        <v>0</v>
      </c>
    </row>
    <row r="6246" spans="1:6">
      <c r="A6246" s="1000" t="s">
        <v>17</v>
      </c>
      <c r="B6246" s="1005" t="s">
        <v>2733</v>
      </c>
      <c r="C6246" s="1189"/>
      <c r="D6246" s="1006"/>
      <c r="E6246" s="1003"/>
      <c r="F6246" s="1166">
        <f t="shared" si="96"/>
        <v>0</v>
      </c>
    </row>
    <row r="6247" spans="1:6">
      <c r="A6247" s="1000"/>
      <c r="B6247" s="1005" t="s">
        <v>2734</v>
      </c>
      <c r="C6247" s="1189" t="s">
        <v>283</v>
      </c>
      <c r="D6247" s="1006">
        <v>115</v>
      </c>
      <c r="E6247" s="1003"/>
      <c r="F6247" s="1166">
        <f t="shared" si="96"/>
        <v>0</v>
      </c>
    </row>
    <row r="6248" spans="1:6">
      <c r="A6248" s="1000"/>
      <c r="B6248" s="1005"/>
      <c r="C6248" s="1002"/>
      <c r="D6248" s="1006"/>
      <c r="E6248" s="1003"/>
      <c r="F6248" s="1166">
        <f t="shared" si="96"/>
        <v>0</v>
      </c>
    </row>
    <row r="6249" spans="1:6" ht="29.25" customHeight="1">
      <c r="A6249" s="1000" t="s">
        <v>51</v>
      </c>
      <c r="B6249" s="1005" t="s">
        <v>2735</v>
      </c>
      <c r="C6249" s="1189" t="s">
        <v>208</v>
      </c>
      <c r="D6249" s="1006">
        <v>35</v>
      </c>
      <c r="E6249" s="1003"/>
      <c r="F6249" s="1166">
        <f t="shared" si="96"/>
        <v>0</v>
      </c>
    </row>
    <row r="6250" spans="1:6" ht="14.25" customHeight="1">
      <c r="A6250" s="1000"/>
      <c r="B6250" s="1005"/>
      <c r="C6250" s="1189"/>
      <c r="D6250" s="1006"/>
      <c r="E6250" s="1003"/>
      <c r="F6250" s="1166">
        <f t="shared" si="96"/>
        <v>0</v>
      </c>
    </row>
    <row r="6251" spans="1:6" ht="25.5">
      <c r="A6251" s="991" t="s">
        <v>52</v>
      </c>
      <c r="B6251" s="1011" t="s">
        <v>3657</v>
      </c>
      <c r="C6251" s="1190"/>
      <c r="D6251" s="993"/>
      <c r="E6251" s="1003"/>
      <c r="F6251" s="1166">
        <f t="shared" si="96"/>
        <v>0</v>
      </c>
    </row>
    <row r="6252" spans="1:6" ht="13.5" thickBot="1">
      <c r="A6252" s="1018"/>
      <c r="B6252" s="1019"/>
      <c r="C6252" s="1190" t="s">
        <v>245</v>
      </c>
      <c r="D6252" s="993">
        <v>1</v>
      </c>
      <c r="E6252" s="1003"/>
      <c r="F6252" s="1166">
        <f t="shared" si="96"/>
        <v>0</v>
      </c>
    </row>
    <row r="6253" spans="1:6" ht="14.25" thickTop="1" thickBot="1">
      <c r="A6253" s="397" t="s">
        <v>1988</v>
      </c>
      <c r="B6253" s="382" t="s">
        <v>2736</v>
      </c>
      <c r="C6253" s="1192"/>
      <c r="D6253" s="1022"/>
      <c r="E6253" s="1023"/>
      <c r="F6253" s="1023">
        <f>SUM(F6205:F6252)</f>
        <v>0</v>
      </c>
    </row>
    <row r="6254" spans="1:6" ht="13.5" thickTop="1">
      <c r="A6254" s="991"/>
      <c r="B6254" s="391"/>
      <c r="C6254" s="1190"/>
      <c r="D6254" s="993"/>
      <c r="E6254" s="1017"/>
      <c r="F6254" s="1017"/>
    </row>
    <row r="6255" spans="1:6">
      <c r="A6255" s="347" t="s">
        <v>2020</v>
      </c>
      <c r="B6255" s="391" t="s">
        <v>2065</v>
      </c>
      <c r="C6255" s="1190"/>
      <c r="D6255" s="993"/>
      <c r="E6255" s="1017"/>
      <c r="F6255" s="1017"/>
    </row>
    <row r="6256" spans="1:6">
      <c r="A6256" s="1143"/>
      <c r="B6256" s="1091" t="s">
        <v>3729</v>
      </c>
      <c r="C6256" s="631"/>
      <c r="D6256" s="643"/>
      <c r="E6256" s="718"/>
      <c r="F6256" s="615">
        <f>D6256*E6256</f>
        <v>0</v>
      </c>
    </row>
    <row r="6257" spans="1:6">
      <c r="A6257" s="1143"/>
      <c r="B6257" s="1091"/>
      <c r="C6257" s="631"/>
      <c r="D6257" s="643"/>
      <c r="E6257" s="718"/>
      <c r="F6257" s="615">
        <f>D6257*E6257</f>
        <v>0</v>
      </c>
    </row>
    <row r="6258" spans="1:6">
      <c r="A6258" s="991"/>
      <c r="B6258" s="391"/>
      <c r="C6258" s="1190"/>
      <c r="D6258" s="993"/>
      <c r="E6258" s="1017"/>
      <c r="F6258" s="1017"/>
    </row>
    <row r="6259" spans="1:6" ht="102">
      <c r="A6259" s="1000" t="s">
        <v>198</v>
      </c>
      <c r="B6259" s="1080" t="s">
        <v>4287</v>
      </c>
      <c r="C6259" s="1008"/>
      <c r="D6259" s="1006"/>
      <c r="E6259" s="1004"/>
      <c r="F6259" s="1004"/>
    </row>
    <row r="6260" spans="1:6">
      <c r="A6260" s="1004"/>
      <c r="B6260" s="1004"/>
      <c r="C6260" s="1008"/>
      <c r="D6260" s="1006"/>
      <c r="E6260" s="1004"/>
      <c r="F6260" s="1004"/>
    </row>
    <row r="6261" spans="1:6">
      <c r="A6261" s="1004"/>
      <c r="B6261" s="1004" t="s">
        <v>2737</v>
      </c>
      <c r="C6261" s="1008"/>
      <c r="D6261" s="1006"/>
      <c r="E6261" s="1004"/>
      <c r="F6261" s="1004"/>
    </row>
    <row r="6262" spans="1:6">
      <c r="A6262" s="1004"/>
      <c r="B6262" s="1004" t="s">
        <v>3722</v>
      </c>
      <c r="C6262" s="1008"/>
      <c r="D6262" s="1006"/>
      <c r="E6262" s="1004"/>
      <c r="F6262" s="1004"/>
    </row>
    <row r="6263" spans="1:6">
      <c r="A6263" s="1004"/>
      <c r="B6263" s="1004" t="s">
        <v>3723</v>
      </c>
      <c r="C6263" s="1008"/>
      <c r="D6263" s="1006"/>
      <c r="E6263" s="1004"/>
      <c r="F6263" s="1004"/>
    </row>
    <row r="6264" spans="1:6">
      <c r="A6264" s="1004"/>
      <c r="B6264" s="1004"/>
      <c r="C6264" s="1189" t="s">
        <v>136</v>
      </c>
      <c r="D6264" s="369">
        <v>2</v>
      </c>
      <c r="E6264" s="1003"/>
      <c r="F6264" s="1003">
        <f>D6264*E6264</f>
        <v>0</v>
      </c>
    </row>
    <row r="6265" spans="1:6">
      <c r="A6265" s="991"/>
      <c r="B6265" s="391"/>
      <c r="C6265" s="1190"/>
      <c r="D6265" s="993"/>
      <c r="E6265" s="1017"/>
      <c r="F6265" s="1003">
        <f t="shared" ref="F6265:F6328" si="97">D6265*E6265</f>
        <v>0</v>
      </c>
    </row>
    <row r="6266" spans="1:6" ht="25.5">
      <c r="A6266" s="1000" t="s">
        <v>200</v>
      </c>
      <c r="B6266" s="1026" t="s">
        <v>2738</v>
      </c>
      <c r="C6266" s="1008"/>
      <c r="D6266" s="1006"/>
      <c r="E6266" s="1004"/>
      <c r="F6266" s="1003">
        <f t="shared" si="97"/>
        <v>0</v>
      </c>
    </row>
    <row r="6267" spans="1:6">
      <c r="A6267" s="1004"/>
      <c r="B6267" s="1026" t="s">
        <v>2739</v>
      </c>
      <c r="C6267" s="1004"/>
      <c r="D6267" s="1006"/>
      <c r="E6267" s="1004"/>
      <c r="F6267" s="1003">
        <f t="shared" si="97"/>
        <v>0</v>
      </c>
    </row>
    <row r="6268" spans="1:6" ht="15.75" customHeight="1">
      <c r="A6268" s="1004"/>
      <c r="B6268" s="1026" t="s">
        <v>2740</v>
      </c>
      <c r="C6268" s="1004"/>
      <c r="D6268" s="1006"/>
      <c r="E6268" s="1004"/>
      <c r="F6268" s="1003">
        <f t="shared" si="97"/>
        <v>0</v>
      </c>
    </row>
    <row r="6269" spans="1:6" ht="25.5">
      <c r="A6269" s="1004"/>
      <c r="B6269" s="1026" t="s">
        <v>2741</v>
      </c>
      <c r="C6269" s="1004"/>
      <c r="D6269" s="1006"/>
      <c r="E6269" s="1004"/>
      <c r="F6269" s="1003">
        <f t="shared" si="97"/>
        <v>0</v>
      </c>
    </row>
    <row r="6270" spans="1:6">
      <c r="A6270" s="1004"/>
      <c r="B6270" s="1026" t="s">
        <v>2742</v>
      </c>
      <c r="C6270" s="1004"/>
      <c r="D6270" s="1006"/>
      <c r="E6270" s="1004"/>
      <c r="F6270" s="1003">
        <f t="shared" si="97"/>
        <v>0</v>
      </c>
    </row>
    <row r="6271" spans="1:6">
      <c r="A6271" s="1004"/>
      <c r="B6271" s="1026" t="s">
        <v>2743</v>
      </c>
      <c r="C6271" s="1004"/>
      <c r="D6271" s="1006"/>
      <c r="E6271" s="1004"/>
      <c r="F6271" s="1003">
        <f t="shared" si="97"/>
        <v>0</v>
      </c>
    </row>
    <row r="6272" spans="1:6" s="6" customFormat="1" ht="25.5">
      <c r="A6272" s="1004"/>
      <c r="B6272" s="1080" t="s">
        <v>2744</v>
      </c>
      <c r="C6272" s="1004"/>
      <c r="D6272" s="1006"/>
      <c r="E6272" s="1004"/>
      <c r="F6272" s="1003">
        <f t="shared" si="97"/>
        <v>0</v>
      </c>
    </row>
    <row r="6273" spans="1:6" ht="25.5">
      <c r="A6273" s="1004"/>
      <c r="B6273" s="1026" t="s">
        <v>2745</v>
      </c>
      <c r="C6273" s="1004"/>
      <c r="D6273" s="1006"/>
      <c r="E6273" s="1004"/>
      <c r="F6273" s="1003">
        <f t="shared" si="97"/>
        <v>0</v>
      </c>
    </row>
    <row r="6274" spans="1:6" ht="19.5" customHeight="1">
      <c r="A6274" s="1081"/>
      <c r="B6274" s="1026" t="s">
        <v>2746</v>
      </c>
      <c r="C6274" s="1004"/>
      <c r="D6274" s="1006"/>
      <c r="E6274" s="718"/>
      <c r="F6274" s="1003">
        <f t="shared" si="97"/>
        <v>0</v>
      </c>
    </row>
    <row r="6275" spans="1:6" ht="38.25">
      <c r="A6275" s="1082"/>
      <c r="B6275" s="1026" t="s">
        <v>2747</v>
      </c>
      <c r="C6275" s="1004"/>
      <c r="D6275" s="1006"/>
      <c r="E6275" s="718"/>
      <c r="F6275" s="1003">
        <f t="shared" si="97"/>
        <v>0</v>
      </c>
    </row>
    <row r="6276" spans="1:6">
      <c r="A6276" s="1082"/>
      <c r="B6276" s="1026" t="s">
        <v>2748</v>
      </c>
      <c r="C6276" s="1004"/>
      <c r="D6276" s="1006"/>
      <c r="E6276" s="718"/>
      <c r="F6276" s="1003">
        <f t="shared" si="97"/>
        <v>0</v>
      </c>
    </row>
    <row r="6277" spans="1:6">
      <c r="A6277" s="1082"/>
      <c r="B6277" s="1026" t="s">
        <v>2749</v>
      </c>
      <c r="C6277" s="1004"/>
      <c r="D6277" s="1006"/>
      <c r="E6277" s="718"/>
      <c r="F6277" s="1003">
        <f t="shared" si="97"/>
        <v>0</v>
      </c>
    </row>
    <row r="6278" spans="1:6" ht="29.25" customHeight="1">
      <c r="A6278" s="1081"/>
      <c r="B6278" s="1026" t="s">
        <v>2750</v>
      </c>
      <c r="C6278" s="1004"/>
      <c r="D6278" s="1006"/>
      <c r="E6278" s="960"/>
      <c r="F6278" s="1003">
        <f t="shared" si="97"/>
        <v>0</v>
      </c>
    </row>
    <row r="6279" spans="1:6" ht="25.5">
      <c r="A6279" s="1082"/>
      <c r="B6279" s="1026" t="s">
        <v>3157</v>
      </c>
      <c r="C6279" s="1004"/>
      <c r="D6279" s="1006"/>
      <c r="E6279" s="718"/>
      <c r="F6279" s="1003">
        <f t="shared" si="97"/>
        <v>0</v>
      </c>
    </row>
    <row r="6280" spans="1:6" ht="25.5">
      <c r="A6280" s="1082"/>
      <c r="B6280" s="1026" t="s">
        <v>2751</v>
      </c>
      <c r="C6280" s="1004"/>
      <c r="D6280" s="1006"/>
      <c r="E6280" s="718"/>
      <c r="F6280" s="1003">
        <f t="shared" si="97"/>
        <v>0</v>
      </c>
    </row>
    <row r="6281" spans="1:6">
      <c r="A6281" s="1082"/>
      <c r="B6281" s="1026" t="s">
        <v>2752</v>
      </c>
      <c r="C6281" s="1004"/>
      <c r="D6281" s="1006"/>
      <c r="E6281" s="718"/>
      <c r="F6281" s="1003">
        <f t="shared" si="97"/>
        <v>0</v>
      </c>
    </row>
    <row r="6282" spans="1:6" ht="25.5">
      <c r="A6282" s="1082"/>
      <c r="B6282" s="1026" t="s">
        <v>1014</v>
      </c>
      <c r="C6282" s="1004"/>
      <c r="D6282" s="1006"/>
      <c r="E6282" s="718"/>
      <c r="F6282" s="1003">
        <f t="shared" si="97"/>
        <v>0</v>
      </c>
    </row>
    <row r="6283" spans="1:6" ht="25.5">
      <c r="A6283" s="1082"/>
      <c r="B6283" s="1026" t="s">
        <v>2753</v>
      </c>
      <c r="C6283" s="1004"/>
      <c r="D6283" s="1006"/>
      <c r="E6283" s="718"/>
      <c r="F6283" s="1003">
        <f t="shared" si="97"/>
        <v>0</v>
      </c>
    </row>
    <row r="6284" spans="1:6" ht="25.5">
      <c r="A6284" s="1082"/>
      <c r="B6284" s="994" t="s">
        <v>2754</v>
      </c>
      <c r="C6284" s="1004"/>
      <c r="D6284" s="1006"/>
      <c r="E6284" s="718"/>
      <c r="F6284" s="1003">
        <f t="shared" si="97"/>
        <v>0</v>
      </c>
    </row>
    <row r="6285" spans="1:6" ht="25.5">
      <c r="A6285" s="1082"/>
      <c r="B6285" s="1026" t="s">
        <v>2755</v>
      </c>
      <c r="C6285" s="1004"/>
      <c r="D6285" s="1006"/>
      <c r="E6285" s="718"/>
      <c r="F6285" s="1003">
        <f t="shared" si="97"/>
        <v>0</v>
      </c>
    </row>
    <row r="6286" spans="1:6" ht="27.75" customHeight="1">
      <c r="A6286" s="1081"/>
      <c r="B6286" s="1026" t="s">
        <v>2756</v>
      </c>
      <c r="C6286" s="1004"/>
      <c r="D6286" s="1006"/>
      <c r="E6286" s="960"/>
      <c r="F6286" s="1003">
        <f t="shared" si="97"/>
        <v>0</v>
      </c>
    </row>
    <row r="6287" spans="1:6" ht="25.5">
      <c r="A6287" s="1082"/>
      <c r="B6287" s="1026" t="s">
        <v>2757</v>
      </c>
      <c r="C6287" s="1004"/>
      <c r="D6287" s="1006"/>
      <c r="E6287" s="718"/>
      <c r="F6287" s="1003">
        <f t="shared" si="97"/>
        <v>0</v>
      </c>
    </row>
    <row r="6288" spans="1:6" ht="27.75" customHeight="1">
      <c r="A6288" s="1082"/>
      <c r="B6288" s="1026" t="s">
        <v>2758</v>
      </c>
      <c r="C6288" s="1004"/>
      <c r="D6288" s="1006"/>
      <c r="E6288" s="718"/>
      <c r="F6288" s="1003">
        <f t="shared" si="97"/>
        <v>0</v>
      </c>
    </row>
    <row r="6289" spans="1:6">
      <c r="A6289" s="1082"/>
      <c r="B6289" s="1026" t="s">
        <v>1021</v>
      </c>
      <c r="C6289" s="1004"/>
      <c r="D6289" s="1006"/>
      <c r="E6289" s="718"/>
      <c r="F6289" s="1003">
        <f t="shared" si="97"/>
        <v>0</v>
      </c>
    </row>
    <row r="6290" spans="1:6" ht="25.5">
      <c r="A6290" s="1082"/>
      <c r="B6290" s="1026" t="s">
        <v>2759</v>
      </c>
      <c r="C6290" s="1004"/>
      <c r="D6290" s="1006"/>
      <c r="E6290" s="718"/>
      <c r="F6290" s="1003">
        <f t="shared" si="97"/>
        <v>0</v>
      </c>
    </row>
    <row r="6291" spans="1:6">
      <c r="A6291" s="1082"/>
      <c r="B6291" s="1026" t="s">
        <v>2760</v>
      </c>
      <c r="C6291" s="1004"/>
      <c r="D6291" s="1006"/>
      <c r="E6291" s="718"/>
      <c r="F6291" s="1003">
        <f t="shared" si="97"/>
        <v>0</v>
      </c>
    </row>
    <row r="6292" spans="1:6" ht="25.5" customHeight="1">
      <c r="A6292" s="1082"/>
      <c r="B6292" s="1026" t="s">
        <v>1063</v>
      </c>
      <c r="C6292" s="1004"/>
      <c r="D6292" s="1006"/>
      <c r="E6292" s="718"/>
      <c r="F6292" s="1003">
        <f t="shared" si="97"/>
        <v>0</v>
      </c>
    </row>
    <row r="6293" spans="1:6" ht="25.5">
      <c r="A6293" s="1082"/>
      <c r="B6293" s="1026" t="s">
        <v>2761</v>
      </c>
      <c r="C6293" s="1004"/>
      <c r="D6293" s="1006"/>
      <c r="E6293" s="718"/>
      <c r="F6293" s="1003">
        <f t="shared" si="97"/>
        <v>0</v>
      </c>
    </row>
    <row r="6294" spans="1:6">
      <c r="A6294" s="1082"/>
      <c r="B6294" s="1026" t="s">
        <v>2762</v>
      </c>
      <c r="C6294" s="1004"/>
      <c r="D6294" s="1006"/>
      <c r="E6294" s="718"/>
      <c r="F6294" s="1003">
        <f t="shared" si="97"/>
        <v>0</v>
      </c>
    </row>
    <row r="6295" spans="1:6">
      <c r="A6295" s="1081"/>
      <c r="B6295" s="1026" t="s">
        <v>1027</v>
      </c>
      <c r="C6295" s="1004"/>
      <c r="D6295" s="1006"/>
      <c r="E6295" s="960"/>
      <c r="F6295" s="1003">
        <f t="shared" si="97"/>
        <v>0</v>
      </c>
    </row>
    <row r="6296" spans="1:6">
      <c r="A6296" s="1082"/>
      <c r="B6296" s="1026" t="s">
        <v>1028</v>
      </c>
      <c r="C6296" s="1004"/>
      <c r="D6296" s="1006"/>
      <c r="E6296" s="718"/>
      <c r="F6296" s="1003">
        <f t="shared" si="97"/>
        <v>0</v>
      </c>
    </row>
    <row r="6297" spans="1:6">
      <c r="A6297" s="1082"/>
      <c r="B6297" s="1026" t="s">
        <v>1029</v>
      </c>
      <c r="C6297" s="1004"/>
      <c r="D6297" s="1006"/>
      <c r="E6297" s="718"/>
      <c r="F6297" s="1003">
        <f t="shared" si="97"/>
        <v>0</v>
      </c>
    </row>
    <row r="6298" spans="1:6">
      <c r="A6298" s="1081"/>
      <c r="B6298" s="1026" t="s">
        <v>1030</v>
      </c>
      <c r="C6298" s="1004"/>
      <c r="D6298" s="1006"/>
      <c r="E6298" s="718"/>
      <c r="F6298" s="1003">
        <f t="shared" si="97"/>
        <v>0</v>
      </c>
    </row>
    <row r="6299" spans="1:6" ht="25.5">
      <c r="A6299" s="1081"/>
      <c r="B6299" s="1026" t="s">
        <v>1031</v>
      </c>
      <c r="C6299" s="1004"/>
      <c r="D6299" s="1006"/>
      <c r="E6299" s="718"/>
      <c r="F6299" s="1003">
        <f t="shared" si="97"/>
        <v>0</v>
      </c>
    </row>
    <row r="6300" spans="1:6" ht="25.5">
      <c r="A6300" s="1081"/>
      <c r="B6300" s="1026" t="s">
        <v>2763</v>
      </c>
      <c r="C6300" s="1004"/>
      <c r="D6300" s="1006"/>
      <c r="E6300" s="718"/>
      <c r="F6300" s="1003">
        <f t="shared" si="97"/>
        <v>0</v>
      </c>
    </row>
    <row r="6301" spans="1:6" ht="25.5">
      <c r="A6301" s="1081"/>
      <c r="B6301" s="1026" t="s">
        <v>2764</v>
      </c>
      <c r="C6301" s="1004"/>
      <c r="D6301" s="1006"/>
      <c r="E6301" s="718"/>
      <c r="F6301" s="1003">
        <f t="shared" si="97"/>
        <v>0</v>
      </c>
    </row>
    <row r="6302" spans="1:6" ht="25.5" customHeight="1">
      <c r="A6302" s="1081"/>
      <c r="B6302" s="1026" t="s">
        <v>2765</v>
      </c>
      <c r="C6302" s="1004"/>
      <c r="D6302" s="1006"/>
      <c r="E6302" s="718"/>
      <c r="F6302" s="1003">
        <f t="shared" si="97"/>
        <v>0</v>
      </c>
    </row>
    <row r="6303" spans="1:6" ht="25.5">
      <c r="A6303" s="1081"/>
      <c r="B6303" s="1026" t="s">
        <v>2766</v>
      </c>
      <c r="C6303" s="1004"/>
      <c r="D6303" s="1006"/>
      <c r="E6303" s="718"/>
      <c r="F6303" s="1003">
        <f t="shared" si="97"/>
        <v>0</v>
      </c>
    </row>
    <row r="6304" spans="1:6">
      <c r="A6304" s="35"/>
      <c r="B6304" s="1026" t="s">
        <v>2767</v>
      </c>
      <c r="C6304" s="1004"/>
      <c r="D6304" s="1006"/>
      <c r="E6304" s="718"/>
      <c r="F6304" s="1003">
        <f t="shared" si="97"/>
        <v>0</v>
      </c>
    </row>
    <row r="6305" spans="1:6" ht="25.5">
      <c r="A6305" s="1082"/>
      <c r="B6305" s="1026" t="s">
        <v>1037</v>
      </c>
      <c r="C6305" s="1004"/>
      <c r="D6305" s="1006"/>
      <c r="E6305" s="718"/>
      <c r="F6305" s="1003">
        <f t="shared" si="97"/>
        <v>0</v>
      </c>
    </row>
    <row r="6306" spans="1:6">
      <c r="A6306" s="1004"/>
      <c r="B6306" s="1026" t="s">
        <v>1038</v>
      </c>
      <c r="C6306" s="1004"/>
      <c r="D6306" s="1006"/>
      <c r="E6306" s="1004"/>
      <c r="F6306" s="1003">
        <f t="shared" si="97"/>
        <v>0</v>
      </c>
    </row>
    <row r="6307" spans="1:6" ht="25.5">
      <c r="A6307" s="1004"/>
      <c r="B6307" s="1026" t="s">
        <v>2768</v>
      </c>
      <c r="C6307" s="1004"/>
      <c r="D6307" s="1006"/>
      <c r="E6307" s="1004"/>
      <c r="F6307" s="1003">
        <f t="shared" si="97"/>
        <v>0</v>
      </c>
    </row>
    <row r="6308" spans="1:6">
      <c r="A6308" s="1004"/>
      <c r="B6308" s="1026" t="s">
        <v>2769</v>
      </c>
      <c r="C6308" s="1004"/>
      <c r="D6308" s="1006"/>
      <c r="E6308" s="1004"/>
      <c r="F6308" s="1003">
        <f t="shared" si="97"/>
        <v>0</v>
      </c>
    </row>
    <row r="6309" spans="1:6">
      <c r="A6309" s="1004"/>
      <c r="B6309" s="1026" t="s">
        <v>2770</v>
      </c>
      <c r="C6309" s="1004"/>
      <c r="D6309" s="1006"/>
      <c r="E6309" s="1004"/>
      <c r="F6309" s="1003">
        <f t="shared" si="97"/>
        <v>0</v>
      </c>
    </row>
    <row r="6310" spans="1:6" ht="25.5">
      <c r="A6310" s="1004"/>
      <c r="B6310" s="1026" t="s">
        <v>2771</v>
      </c>
      <c r="C6310" s="1004"/>
      <c r="D6310" s="1006"/>
      <c r="E6310" s="1004"/>
      <c r="F6310" s="1003">
        <f t="shared" si="97"/>
        <v>0</v>
      </c>
    </row>
    <row r="6311" spans="1:6">
      <c r="A6311" s="1004"/>
      <c r="B6311" s="1004"/>
      <c r="C6311" s="1004"/>
      <c r="D6311" s="1006"/>
      <c r="E6311" s="1004"/>
      <c r="F6311" s="1003">
        <f t="shared" si="97"/>
        <v>0</v>
      </c>
    </row>
    <row r="6312" spans="1:6">
      <c r="A6312" s="1027" t="s">
        <v>44</v>
      </c>
      <c r="B6312" s="1026" t="s">
        <v>2772</v>
      </c>
      <c r="C6312" s="1189"/>
      <c r="D6312" s="369"/>
      <c r="E6312" s="1004"/>
      <c r="F6312" s="1003">
        <f t="shared" si="97"/>
        <v>0</v>
      </c>
    </row>
    <row r="6313" spans="1:6">
      <c r="A6313" s="1004"/>
      <c r="B6313" s="1026" t="s">
        <v>2773</v>
      </c>
      <c r="C6313" s="1189" t="s">
        <v>136</v>
      </c>
      <c r="D6313" s="369">
        <v>1</v>
      </c>
      <c r="E6313" s="1003"/>
      <c r="F6313" s="1003">
        <f t="shared" si="97"/>
        <v>0</v>
      </c>
    </row>
    <row r="6314" spans="1:6">
      <c r="A6314" s="1027" t="s">
        <v>58</v>
      </c>
      <c r="B6314" s="1026" t="s">
        <v>2774</v>
      </c>
      <c r="C6314" s="1189"/>
      <c r="D6314" s="369"/>
      <c r="E6314" s="1004"/>
      <c r="F6314" s="1003">
        <f t="shared" si="97"/>
        <v>0</v>
      </c>
    </row>
    <row r="6315" spans="1:6">
      <c r="A6315" s="1004"/>
      <c r="B6315" s="1026" t="s">
        <v>2775</v>
      </c>
      <c r="C6315" s="1189" t="s">
        <v>136</v>
      </c>
      <c r="D6315" s="369">
        <v>1</v>
      </c>
      <c r="E6315" s="1003"/>
      <c r="F6315" s="1003">
        <f t="shared" si="97"/>
        <v>0</v>
      </c>
    </row>
    <row r="6316" spans="1:6">
      <c r="A6316" s="1027" t="s">
        <v>2776</v>
      </c>
      <c r="B6316" s="1026" t="s">
        <v>2777</v>
      </c>
      <c r="C6316" s="1008"/>
      <c r="D6316" s="1006"/>
      <c r="E6316" s="1004"/>
      <c r="F6316" s="1003">
        <f t="shared" si="97"/>
        <v>0</v>
      </c>
    </row>
    <row r="6317" spans="1:6">
      <c r="A6317" s="1004"/>
      <c r="B6317" s="1026" t="s">
        <v>2778</v>
      </c>
      <c r="C6317" s="1189" t="s">
        <v>136</v>
      </c>
      <c r="D6317" s="369">
        <v>1</v>
      </c>
      <c r="E6317" s="1003"/>
      <c r="F6317" s="1003">
        <f t="shared" si="97"/>
        <v>0</v>
      </c>
    </row>
    <row r="6318" spans="1:6">
      <c r="A6318" s="1027" t="s">
        <v>2779</v>
      </c>
      <c r="B6318" s="1026" t="s">
        <v>2780</v>
      </c>
      <c r="C6318" s="1008"/>
      <c r="D6318" s="1006"/>
      <c r="E6318" s="1004"/>
      <c r="F6318" s="1003">
        <f t="shared" si="97"/>
        <v>0</v>
      </c>
    </row>
    <row r="6319" spans="1:6">
      <c r="A6319" s="1004"/>
      <c r="B6319" s="1026" t="s">
        <v>2778</v>
      </c>
      <c r="C6319" s="1189" t="s">
        <v>136</v>
      </c>
      <c r="D6319" s="369">
        <v>1</v>
      </c>
      <c r="E6319" s="1003"/>
      <c r="F6319" s="1003">
        <f t="shared" si="97"/>
        <v>0</v>
      </c>
    </row>
    <row r="6320" spans="1:6">
      <c r="A6320" s="1004"/>
      <c r="B6320" s="1004"/>
      <c r="C6320" s="1004"/>
      <c r="D6320" s="1006"/>
      <c r="E6320" s="1004"/>
      <c r="F6320" s="1003">
        <f t="shared" si="97"/>
        <v>0</v>
      </c>
    </row>
    <row r="6321" spans="1:6" ht="25.5">
      <c r="A6321" s="1000" t="s">
        <v>203</v>
      </c>
      <c r="B6321" s="1026" t="s">
        <v>2781</v>
      </c>
      <c r="C6321" s="1004"/>
      <c r="D6321" s="1006"/>
      <c r="E6321" s="1004"/>
      <c r="F6321" s="1003">
        <f t="shared" si="97"/>
        <v>0</v>
      </c>
    </row>
    <row r="6322" spans="1:6">
      <c r="A6322" s="1085"/>
      <c r="B6322" s="1026" t="s">
        <v>2782</v>
      </c>
      <c r="C6322" s="1004"/>
      <c r="D6322" s="1006"/>
      <c r="E6322" s="1086"/>
      <c r="F6322" s="1003">
        <f t="shared" si="97"/>
        <v>0</v>
      </c>
    </row>
    <row r="6323" spans="1:6" ht="25.5">
      <c r="A6323" s="1085"/>
      <c r="B6323" s="1026" t="s">
        <v>2781</v>
      </c>
      <c r="C6323" s="1004"/>
      <c r="D6323" s="1006"/>
      <c r="E6323" s="1086"/>
      <c r="F6323" s="1003">
        <f t="shared" si="97"/>
        <v>0</v>
      </c>
    </row>
    <row r="6324" spans="1:6">
      <c r="A6324" s="1085"/>
      <c r="B6324" s="1026" t="s">
        <v>2783</v>
      </c>
      <c r="C6324" s="1004"/>
      <c r="D6324" s="1006"/>
      <c r="E6324" s="1086"/>
      <c r="F6324" s="1003">
        <f t="shared" si="97"/>
        <v>0</v>
      </c>
    </row>
    <row r="6325" spans="1:6">
      <c r="A6325" s="1085"/>
      <c r="B6325" s="1026" t="s">
        <v>2784</v>
      </c>
      <c r="C6325" s="1004"/>
      <c r="D6325" s="1006"/>
      <c r="E6325" s="1086"/>
      <c r="F6325" s="1003">
        <f t="shared" si="97"/>
        <v>0</v>
      </c>
    </row>
    <row r="6326" spans="1:6" ht="38.25">
      <c r="A6326" s="1085"/>
      <c r="B6326" s="1005" t="s">
        <v>2785</v>
      </c>
      <c r="C6326" s="1004"/>
      <c r="D6326" s="1006"/>
      <c r="E6326" s="1086"/>
      <c r="F6326" s="1003">
        <f t="shared" si="97"/>
        <v>0</v>
      </c>
    </row>
    <row r="6327" spans="1:6" ht="25.5">
      <c r="A6327" s="1085"/>
      <c r="B6327" s="1080" t="s">
        <v>2744</v>
      </c>
      <c r="C6327" s="1004"/>
      <c r="D6327" s="1006"/>
      <c r="E6327" s="1086"/>
      <c r="F6327" s="1003">
        <f t="shared" si="97"/>
        <v>0</v>
      </c>
    </row>
    <row r="6328" spans="1:6" ht="25.5">
      <c r="A6328" s="1085"/>
      <c r="B6328" s="1026" t="s">
        <v>2745</v>
      </c>
      <c r="C6328" s="1004"/>
      <c r="D6328" s="1006"/>
      <c r="E6328" s="1086"/>
      <c r="F6328" s="1003">
        <f t="shared" si="97"/>
        <v>0</v>
      </c>
    </row>
    <row r="6329" spans="1:6">
      <c r="A6329" s="1085"/>
      <c r="B6329" s="1026" t="s">
        <v>2746</v>
      </c>
      <c r="C6329" s="1004"/>
      <c r="D6329" s="1006"/>
      <c r="E6329" s="1086"/>
      <c r="F6329" s="1003">
        <f t="shared" ref="F6329:F6380" si="98">D6329*E6329</f>
        <v>0</v>
      </c>
    </row>
    <row r="6330" spans="1:6" ht="38.25">
      <c r="A6330" s="1085"/>
      <c r="B6330" s="1080" t="s">
        <v>2747</v>
      </c>
      <c r="C6330" s="1004"/>
      <c r="D6330" s="1006"/>
      <c r="E6330" s="1086"/>
      <c r="F6330" s="1003">
        <f t="shared" si="98"/>
        <v>0</v>
      </c>
    </row>
    <row r="6331" spans="1:6">
      <c r="A6331" s="1085"/>
      <c r="B6331" s="1026" t="s">
        <v>2786</v>
      </c>
      <c r="C6331" s="1004"/>
      <c r="D6331" s="1006"/>
      <c r="E6331" s="1086"/>
      <c r="F6331" s="1003">
        <f t="shared" si="98"/>
        <v>0</v>
      </c>
    </row>
    <row r="6332" spans="1:6">
      <c r="A6332" s="1085"/>
      <c r="B6332" s="1026" t="s">
        <v>2787</v>
      </c>
      <c r="C6332" s="1004"/>
      <c r="D6332" s="1006"/>
      <c r="E6332" s="1086"/>
      <c r="F6332" s="1003">
        <f t="shared" si="98"/>
        <v>0</v>
      </c>
    </row>
    <row r="6333" spans="1:6" ht="25.5">
      <c r="A6333" s="1085"/>
      <c r="B6333" s="1005" t="s">
        <v>2788</v>
      </c>
      <c r="C6333" s="1004"/>
      <c r="D6333" s="1006"/>
      <c r="E6333" s="1086"/>
      <c r="F6333" s="1003">
        <f t="shared" si="98"/>
        <v>0</v>
      </c>
    </row>
    <row r="6334" spans="1:6">
      <c r="A6334" s="1085"/>
      <c r="B6334" s="1026" t="s">
        <v>2789</v>
      </c>
      <c r="C6334" s="1004"/>
      <c r="D6334" s="1006"/>
      <c r="E6334" s="1086"/>
      <c r="F6334" s="1003">
        <f t="shared" si="98"/>
        <v>0</v>
      </c>
    </row>
    <row r="6335" spans="1:6">
      <c r="A6335" s="1085"/>
      <c r="B6335" s="1026" t="s">
        <v>2790</v>
      </c>
      <c r="C6335" s="1004"/>
      <c r="D6335" s="1006"/>
      <c r="E6335" s="1086"/>
      <c r="F6335" s="1003">
        <f t="shared" si="98"/>
        <v>0</v>
      </c>
    </row>
    <row r="6336" spans="1:6" ht="25.5">
      <c r="A6336" s="1085"/>
      <c r="B6336" s="1026" t="s">
        <v>2791</v>
      </c>
      <c r="C6336" s="1004"/>
      <c r="D6336" s="1006"/>
      <c r="E6336" s="1087"/>
      <c r="F6336" s="1003">
        <f t="shared" si="98"/>
        <v>0</v>
      </c>
    </row>
    <row r="6337" spans="1:6" ht="25.5">
      <c r="A6337" s="1085"/>
      <c r="B6337" s="1026" t="s">
        <v>2792</v>
      </c>
      <c r="C6337" s="1004"/>
      <c r="D6337" s="1006"/>
      <c r="E6337" s="1087"/>
      <c r="F6337" s="1003">
        <f t="shared" si="98"/>
        <v>0</v>
      </c>
    </row>
    <row r="6338" spans="1:6">
      <c r="A6338" s="1085"/>
      <c r="B6338" s="1026" t="s">
        <v>2793</v>
      </c>
      <c r="C6338" s="1004"/>
      <c r="D6338" s="1006"/>
      <c r="E6338" s="1087"/>
      <c r="F6338" s="1003">
        <f t="shared" si="98"/>
        <v>0</v>
      </c>
    </row>
    <row r="6339" spans="1:6">
      <c r="A6339" s="1085"/>
      <c r="B6339" s="1026" t="s">
        <v>2794</v>
      </c>
      <c r="C6339" s="1004"/>
      <c r="D6339" s="1006"/>
      <c r="E6339" s="1087"/>
      <c r="F6339" s="1003">
        <f t="shared" si="98"/>
        <v>0</v>
      </c>
    </row>
    <row r="6340" spans="1:6" ht="25.5">
      <c r="A6340" s="1085"/>
      <c r="B6340" s="1026" t="s">
        <v>2795</v>
      </c>
      <c r="C6340" s="1004"/>
      <c r="D6340" s="1006"/>
      <c r="E6340" s="1087"/>
      <c r="F6340" s="1003">
        <f t="shared" si="98"/>
        <v>0</v>
      </c>
    </row>
    <row r="6341" spans="1:6">
      <c r="A6341" s="1085"/>
      <c r="B6341" s="1026" t="s">
        <v>2796</v>
      </c>
      <c r="C6341" s="1004"/>
      <c r="D6341" s="1006"/>
      <c r="E6341" s="1087"/>
      <c r="F6341" s="1003">
        <f t="shared" si="98"/>
        <v>0</v>
      </c>
    </row>
    <row r="6342" spans="1:6" ht="25.5">
      <c r="A6342" s="1085"/>
      <c r="B6342" s="994" t="s">
        <v>2754</v>
      </c>
      <c r="C6342" s="1004"/>
      <c r="D6342" s="1006"/>
      <c r="E6342" s="1087"/>
      <c r="F6342" s="1003">
        <f t="shared" si="98"/>
        <v>0</v>
      </c>
    </row>
    <row r="6343" spans="1:6" ht="20.25" customHeight="1">
      <c r="A6343" s="1085"/>
      <c r="B6343" s="1026" t="s">
        <v>2755</v>
      </c>
      <c r="C6343" s="1004"/>
      <c r="D6343" s="1006"/>
      <c r="E6343" s="1087"/>
      <c r="F6343" s="1003">
        <f t="shared" si="98"/>
        <v>0</v>
      </c>
    </row>
    <row r="6344" spans="1:6" ht="38.25">
      <c r="A6344" s="1085"/>
      <c r="B6344" s="1026" t="s">
        <v>2797</v>
      </c>
      <c r="C6344" s="1004"/>
      <c r="D6344" s="1006"/>
      <c r="E6344" s="1087"/>
      <c r="F6344" s="1003">
        <f t="shared" si="98"/>
        <v>0</v>
      </c>
    </row>
    <row r="6345" spans="1:6" ht="25.5">
      <c r="A6345" s="1085"/>
      <c r="B6345" s="1026" t="s">
        <v>2798</v>
      </c>
      <c r="C6345" s="1004"/>
      <c r="D6345" s="1006"/>
      <c r="E6345" s="1087"/>
      <c r="F6345" s="1003">
        <f t="shared" si="98"/>
        <v>0</v>
      </c>
    </row>
    <row r="6346" spans="1:6" ht="25.5">
      <c r="A6346" s="1085"/>
      <c r="B6346" s="1026" t="s">
        <v>2758</v>
      </c>
      <c r="C6346" s="1004"/>
      <c r="D6346" s="1006"/>
      <c r="E6346" s="1087"/>
      <c r="F6346" s="1003">
        <f t="shared" si="98"/>
        <v>0</v>
      </c>
    </row>
    <row r="6347" spans="1:6">
      <c r="A6347" s="1085"/>
      <c r="B6347" s="1026" t="s">
        <v>1021</v>
      </c>
      <c r="C6347" s="1004"/>
      <c r="D6347" s="1006"/>
      <c r="E6347" s="1087"/>
      <c r="F6347" s="1003">
        <f t="shared" si="98"/>
        <v>0</v>
      </c>
    </row>
    <row r="6348" spans="1:6" ht="64.5" customHeight="1">
      <c r="A6348" s="1085"/>
      <c r="B6348" s="1080" t="s">
        <v>2799</v>
      </c>
      <c r="C6348" s="1004"/>
      <c r="D6348" s="1006"/>
      <c r="E6348" s="1087"/>
      <c r="F6348" s="1003">
        <f t="shared" si="98"/>
        <v>0</v>
      </c>
    </row>
    <row r="6349" spans="1:6">
      <c r="A6349" s="1085"/>
      <c r="B6349" s="1026" t="s">
        <v>1027</v>
      </c>
      <c r="C6349" s="1004"/>
      <c r="D6349" s="1006"/>
      <c r="E6349" s="1087"/>
      <c r="F6349" s="1003">
        <f t="shared" si="98"/>
        <v>0</v>
      </c>
    </row>
    <row r="6350" spans="1:6">
      <c r="A6350" s="1085"/>
      <c r="B6350" s="1026" t="s">
        <v>1028</v>
      </c>
      <c r="C6350" s="1004"/>
      <c r="D6350" s="1006"/>
      <c r="E6350" s="1087"/>
      <c r="F6350" s="1003">
        <f t="shared" si="98"/>
        <v>0</v>
      </c>
    </row>
    <row r="6351" spans="1:6">
      <c r="A6351" s="1085"/>
      <c r="B6351" s="1026" t="s">
        <v>2800</v>
      </c>
      <c r="C6351" s="1004"/>
      <c r="D6351" s="1006"/>
      <c r="E6351" s="1087"/>
      <c r="F6351" s="1003">
        <f t="shared" si="98"/>
        <v>0</v>
      </c>
    </row>
    <row r="6352" spans="1:6">
      <c r="A6352" s="1085"/>
      <c r="B6352" s="1026" t="s">
        <v>2801</v>
      </c>
      <c r="C6352" s="1004"/>
      <c r="D6352" s="1006"/>
      <c r="E6352" s="1087"/>
      <c r="F6352" s="1003">
        <f t="shared" si="98"/>
        <v>0</v>
      </c>
    </row>
    <row r="6353" spans="1:6">
      <c r="A6353" s="1085"/>
      <c r="B6353" s="1026" t="s">
        <v>1067</v>
      </c>
      <c r="C6353" s="1004"/>
      <c r="D6353" s="1006"/>
      <c r="E6353" s="1087"/>
      <c r="F6353" s="1003">
        <f t="shared" si="98"/>
        <v>0</v>
      </c>
    </row>
    <row r="6354" spans="1:6" ht="38.25">
      <c r="A6354" s="1004"/>
      <c r="B6354" s="1005" t="s">
        <v>2802</v>
      </c>
      <c r="C6354" s="1004"/>
      <c r="D6354" s="1006"/>
      <c r="E6354" s="1004"/>
      <c r="F6354" s="1003">
        <f t="shared" si="98"/>
        <v>0</v>
      </c>
    </row>
    <row r="6355" spans="1:6">
      <c r="A6355" s="1004"/>
      <c r="B6355" s="1026" t="s">
        <v>1086</v>
      </c>
      <c r="C6355" s="1004"/>
      <c r="D6355" s="1006"/>
      <c r="E6355" s="1004"/>
      <c r="F6355" s="1003">
        <f t="shared" si="98"/>
        <v>0</v>
      </c>
    </row>
    <row r="6356" spans="1:6" ht="25.5">
      <c r="A6356" s="1004"/>
      <c r="B6356" s="1080" t="s">
        <v>1037</v>
      </c>
      <c r="C6356" s="1008"/>
      <c r="D6356" s="1006"/>
      <c r="E6356" s="1004"/>
      <c r="F6356" s="1003">
        <f t="shared" si="98"/>
        <v>0</v>
      </c>
    </row>
    <row r="6357" spans="1:6">
      <c r="A6357" s="1004"/>
      <c r="B6357" s="1026" t="s">
        <v>1038</v>
      </c>
      <c r="C6357" s="1008"/>
      <c r="D6357" s="1006"/>
      <c r="E6357" s="1004"/>
      <c r="F6357" s="1003">
        <f t="shared" si="98"/>
        <v>0</v>
      </c>
    </row>
    <row r="6358" spans="1:6" ht="25.5">
      <c r="A6358" s="1004"/>
      <c r="B6358" s="1026" t="s">
        <v>2768</v>
      </c>
      <c r="C6358" s="1008"/>
      <c r="D6358" s="1006"/>
      <c r="E6358" s="1004"/>
      <c r="F6358" s="1003">
        <f t="shared" si="98"/>
        <v>0</v>
      </c>
    </row>
    <row r="6359" spans="1:6">
      <c r="A6359" s="1004"/>
      <c r="B6359" s="1026" t="s">
        <v>2769</v>
      </c>
      <c r="C6359" s="1008"/>
      <c r="D6359" s="1006"/>
      <c r="E6359" s="1004"/>
      <c r="F6359" s="1003">
        <f t="shared" si="98"/>
        <v>0</v>
      </c>
    </row>
    <row r="6360" spans="1:6">
      <c r="A6360" s="1004"/>
      <c r="B6360" s="1026" t="s">
        <v>2770</v>
      </c>
      <c r="C6360" s="1008"/>
      <c r="D6360" s="1006"/>
      <c r="E6360" s="1004"/>
      <c r="F6360" s="1003">
        <f t="shared" si="98"/>
        <v>0</v>
      </c>
    </row>
    <row r="6361" spans="1:6" ht="25.5">
      <c r="A6361" s="1004"/>
      <c r="B6361" s="1026" t="s">
        <v>2771</v>
      </c>
      <c r="C6361" s="1008"/>
      <c r="D6361" s="1006"/>
      <c r="E6361" s="1004"/>
      <c r="F6361" s="1003">
        <f t="shared" si="98"/>
        <v>0</v>
      </c>
    </row>
    <row r="6362" spans="1:6">
      <c r="A6362" s="1004"/>
      <c r="B6362" s="1026"/>
      <c r="C6362" s="1008"/>
      <c r="D6362" s="1006"/>
      <c r="E6362" s="1004"/>
      <c r="F6362" s="1003">
        <f t="shared" si="98"/>
        <v>0</v>
      </c>
    </row>
    <row r="6363" spans="1:6">
      <c r="A6363" s="1027" t="s">
        <v>2803</v>
      </c>
      <c r="B6363" s="1026" t="s">
        <v>2774</v>
      </c>
      <c r="C6363" s="1189"/>
      <c r="D6363" s="369"/>
      <c r="E6363" s="1004"/>
      <c r="F6363" s="1003">
        <f t="shared" si="98"/>
        <v>0</v>
      </c>
    </row>
    <row r="6364" spans="1:6" ht="25.5">
      <c r="A6364" s="1004"/>
      <c r="B6364" s="1026" t="s">
        <v>2804</v>
      </c>
      <c r="C6364" s="1189" t="s">
        <v>136</v>
      </c>
      <c r="D6364" s="369">
        <v>1</v>
      </c>
      <c r="E6364" s="1003"/>
      <c r="F6364" s="1003">
        <f t="shared" si="98"/>
        <v>0</v>
      </c>
    </row>
    <row r="6365" spans="1:6">
      <c r="A6365" s="1027" t="s">
        <v>2805</v>
      </c>
      <c r="B6365" s="1026" t="s">
        <v>2777</v>
      </c>
      <c r="C6365" s="1008"/>
      <c r="D6365" s="1006"/>
      <c r="E6365" s="1004"/>
      <c r="F6365" s="1003">
        <f t="shared" si="98"/>
        <v>0</v>
      </c>
    </row>
    <row r="6366" spans="1:6">
      <c r="A6366" s="1004"/>
      <c r="B6366" s="1026" t="s">
        <v>2806</v>
      </c>
      <c r="C6366" s="1189" t="s">
        <v>136</v>
      </c>
      <c r="D6366" s="369">
        <v>1</v>
      </c>
      <c r="E6366" s="1003"/>
      <c r="F6366" s="1003">
        <f t="shared" si="98"/>
        <v>0</v>
      </c>
    </row>
    <row r="6367" spans="1:6">
      <c r="A6367" s="1027" t="s">
        <v>2807</v>
      </c>
      <c r="B6367" s="1026" t="s">
        <v>2780</v>
      </c>
      <c r="C6367" s="1008"/>
      <c r="D6367" s="1006"/>
      <c r="E6367" s="1004"/>
      <c r="F6367" s="1003">
        <f t="shared" si="98"/>
        <v>0</v>
      </c>
    </row>
    <row r="6368" spans="1:6">
      <c r="A6368" s="1004"/>
      <c r="B6368" s="1026" t="s">
        <v>2806</v>
      </c>
      <c r="C6368" s="1189" t="s">
        <v>136</v>
      </c>
      <c r="D6368" s="369">
        <v>1</v>
      </c>
      <c r="E6368" s="1003"/>
      <c r="F6368" s="1003">
        <f t="shared" si="98"/>
        <v>0</v>
      </c>
    </row>
    <row r="6369" spans="1:6">
      <c r="A6369" s="1004"/>
      <c r="B6369" s="1004"/>
      <c r="C6369" s="1008"/>
      <c r="D6369" s="1006"/>
      <c r="E6369" s="1004"/>
      <c r="F6369" s="1003">
        <f t="shared" si="98"/>
        <v>0</v>
      </c>
    </row>
    <row r="6370" spans="1:6">
      <c r="A6370" s="1000" t="s">
        <v>205</v>
      </c>
      <c r="B6370" s="1004" t="s">
        <v>2808</v>
      </c>
      <c r="C6370" s="1008"/>
      <c r="D6370" s="1006"/>
      <c r="E6370" s="1004"/>
      <c r="F6370" s="1003">
        <f t="shared" si="98"/>
        <v>0</v>
      </c>
    </row>
    <row r="6371" spans="1:6">
      <c r="A6371" s="1004"/>
      <c r="B6371" s="1004" t="s">
        <v>2809</v>
      </c>
      <c r="C6371" s="1008"/>
      <c r="D6371" s="1006"/>
      <c r="E6371" s="1004"/>
      <c r="F6371" s="1003">
        <f t="shared" si="98"/>
        <v>0</v>
      </c>
    </row>
    <row r="6372" spans="1:6">
      <c r="A6372" s="1004"/>
      <c r="B6372" s="1004" t="s">
        <v>2810</v>
      </c>
      <c r="C6372" s="1008"/>
      <c r="D6372" s="1006"/>
      <c r="E6372" s="1004"/>
      <c r="F6372" s="1003">
        <f t="shared" si="98"/>
        <v>0</v>
      </c>
    </row>
    <row r="6373" spans="1:6">
      <c r="A6373" s="1004"/>
      <c r="B6373" s="1004" t="s">
        <v>2811</v>
      </c>
      <c r="C6373" s="1189" t="s">
        <v>136</v>
      </c>
      <c r="D6373" s="369">
        <v>1</v>
      </c>
      <c r="E6373" s="1003"/>
      <c r="F6373" s="1003">
        <f t="shared" si="98"/>
        <v>0</v>
      </c>
    </row>
    <row r="6374" spans="1:6">
      <c r="A6374" s="1004"/>
      <c r="B6374" s="1004" t="s">
        <v>2812</v>
      </c>
      <c r="C6374" s="1189" t="s">
        <v>136</v>
      </c>
      <c r="D6374" s="369">
        <v>2</v>
      </c>
      <c r="E6374" s="1003"/>
      <c r="F6374" s="1003">
        <f t="shared" si="98"/>
        <v>0</v>
      </c>
    </row>
    <row r="6375" spans="1:6">
      <c r="A6375" s="1004"/>
      <c r="B6375" s="1004"/>
      <c r="C6375" s="1189"/>
      <c r="D6375" s="369"/>
      <c r="E6375" s="1004"/>
      <c r="F6375" s="1003">
        <f t="shared" si="98"/>
        <v>0</v>
      </c>
    </row>
    <row r="6376" spans="1:6">
      <c r="A6376" s="1000" t="s">
        <v>137</v>
      </c>
      <c r="B6376" s="1004" t="s">
        <v>2813</v>
      </c>
      <c r="C6376" s="1008"/>
      <c r="D6376" s="1006"/>
      <c r="E6376" s="1004"/>
      <c r="F6376" s="1003">
        <f t="shared" si="98"/>
        <v>0</v>
      </c>
    </row>
    <row r="6377" spans="1:6">
      <c r="A6377" s="1004"/>
      <c r="B6377" s="1004" t="s">
        <v>2814</v>
      </c>
      <c r="C6377" s="1008" t="s">
        <v>418</v>
      </c>
      <c r="D6377" s="1006">
        <v>100</v>
      </c>
      <c r="E6377" s="1003"/>
      <c r="F6377" s="1003">
        <f t="shared" si="98"/>
        <v>0</v>
      </c>
    </row>
    <row r="6378" spans="1:6">
      <c r="A6378" s="1004"/>
      <c r="B6378" s="1004"/>
      <c r="C6378" s="1008"/>
      <c r="D6378" s="1006"/>
      <c r="E6378" s="1004"/>
      <c r="F6378" s="1003">
        <f t="shared" si="98"/>
        <v>0</v>
      </c>
    </row>
    <row r="6379" spans="1:6" ht="25.5">
      <c r="A6379" s="991" t="s">
        <v>144</v>
      </c>
      <c r="B6379" s="1011" t="s">
        <v>3657</v>
      </c>
      <c r="C6379" s="1190"/>
      <c r="D6379" s="993"/>
      <c r="E6379" s="1003"/>
      <c r="F6379" s="1003">
        <f t="shared" si="98"/>
        <v>0</v>
      </c>
    </row>
    <row r="6380" spans="1:6" ht="13.5" thickBot="1">
      <c r="A6380" s="1018"/>
      <c r="B6380" s="1019"/>
      <c r="C6380" s="1191" t="s">
        <v>245</v>
      </c>
      <c r="D6380" s="1088">
        <v>1</v>
      </c>
      <c r="E6380" s="1078"/>
      <c r="F6380" s="1003">
        <f t="shared" si="98"/>
        <v>0</v>
      </c>
    </row>
    <row r="6381" spans="1:6" ht="14.25" thickTop="1" thickBot="1">
      <c r="A6381" s="392" t="s">
        <v>2020</v>
      </c>
      <c r="B6381" s="390" t="s">
        <v>2085</v>
      </c>
      <c r="C6381" s="393"/>
      <c r="D6381" s="394"/>
      <c r="E6381" s="394"/>
      <c r="F6381" s="394">
        <f>SUM(F6264:F6380)</f>
        <v>0</v>
      </c>
    </row>
    <row r="6382" spans="1:6" ht="13.5" thickTop="1">
      <c r="A6382" s="1004"/>
      <c r="B6382" s="1004"/>
      <c r="C6382" s="1004"/>
      <c r="D6382" s="1004"/>
      <c r="E6382" s="1004"/>
      <c r="F6382" s="1004"/>
    </row>
    <row r="6383" spans="1:6">
      <c r="A6383" s="362"/>
      <c r="B6383" s="361" t="s">
        <v>150</v>
      </c>
      <c r="C6383" s="1008"/>
      <c r="D6383" s="1003"/>
      <c r="E6383" s="1004"/>
      <c r="F6383" s="1004"/>
    </row>
    <row r="6384" spans="1:6">
      <c r="A6384" s="362"/>
      <c r="B6384" s="1026"/>
      <c r="C6384" s="1008"/>
      <c r="D6384" s="1003"/>
      <c r="E6384" s="1004"/>
      <c r="F6384" s="1004"/>
    </row>
    <row r="6385" spans="1:6">
      <c r="A6385" s="362" t="s">
        <v>258</v>
      </c>
      <c r="B6385" s="395" t="s">
        <v>2355</v>
      </c>
      <c r="C6385" s="1008"/>
      <c r="D6385" s="1003"/>
      <c r="E6385" s="1004"/>
      <c r="F6385" s="1003">
        <f>F5248</f>
        <v>0</v>
      </c>
    </row>
    <row r="6386" spans="1:6">
      <c r="A6386" s="362" t="s">
        <v>261</v>
      </c>
      <c r="B6386" s="395" t="s">
        <v>2815</v>
      </c>
      <c r="C6386" s="1008"/>
      <c r="D6386" s="1003"/>
      <c r="E6386" s="1004"/>
      <c r="F6386" s="1003">
        <f>F5320</f>
        <v>0</v>
      </c>
    </row>
    <row r="6387" spans="1:6">
      <c r="A6387" s="362"/>
      <c r="B6387" s="395" t="s">
        <v>2387</v>
      </c>
      <c r="C6387" s="1008"/>
      <c r="D6387" s="1003"/>
      <c r="E6387" s="1004"/>
      <c r="F6387" s="1004"/>
    </row>
    <row r="6388" spans="1:6">
      <c r="A6388" s="362" t="s">
        <v>262</v>
      </c>
      <c r="B6388" s="395" t="s">
        <v>2410</v>
      </c>
      <c r="C6388" s="1008"/>
      <c r="D6388" s="1003"/>
      <c r="E6388" s="1004"/>
      <c r="F6388" s="1003">
        <f>F5400</f>
        <v>0</v>
      </c>
    </row>
    <row r="6389" spans="1:6">
      <c r="A6389" s="362" t="s">
        <v>263</v>
      </c>
      <c r="B6389" s="395" t="s">
        <v>2439</v>
      </c>
      <c r="C6389" s="1008"/>
      <c r="D6389" s="1003"/>
      <c r="E6389" s="1004"/>
      <c r="F6389" s="1003">
        <f>F5432</f>
        <v>0</v>
      </c>
    </row>
    <row r="6390" spans="1:6">
      <c r="A6390" s="362" t="s">
        <v>264</v>
      </c>
      <c r="B6390" s="395" t="s">
        <v>2447</v>
      </c>
      <c r="C6390" s="1008"/>
      <c r="D6390" s="1003"/>
      <c r="E6390" s="1004"/>
      <c r="F6390" s="1003">
        <f>F5881</f>
        <v>0</v>
      </c>
    </row>
    <row r="6391" spans="1:6">
      <c r="A6391" s="362" t="s">
        <v>265</v>
      </c>
      <c r="B6391" s="395" t="s">
        <v>2604</v>
      </c>
      <c r="C6391" s="1008"/>
      <c r="D6391" s="1003"/>
      <c r="E6391" s="1004"/>
      <c r="F6391" s="1003">
        <f>F6066</f>
        <v>0</v>
      </c>
    </row>
    <row r="6392" spans="1:6">
      <c r="A6392" s="362" t="s">
        <v>118</v>
      </c>
      <c r="B6392" s="395" t="s">
        <v>2656</v>
      </c>
      <c r="C6392" s="1008"/>
      <c r="D6392" s="1003"/>
      <c r="E6392" s="1004"/>
      <c r="F6392" s="1003">
        <f>F6134</f>
        <v>0</v>
      </c>
    </row>
    <row r="6393" spans="1:6">
      <c r="A6393" s="362" t="s">
        <v>119</v>
      </c>
      <c r="B6393" s="395" t="s">
        <v>2816</v>
      </c>
      <c r="C6393" s="1008"/>
      <c r="D6393" s="1003"/>
      <c r="E6393" s="1004"/>
      <c r="F6393" s="1003">
        <f>F6201</f>
        <v>0</v>
      </c>
    </row>
    <row r="6394" spans="1:6">
      <c r="A6394" s="991"/>
      <c r="B6394" s="396" t="s">
        <v>4269</v>
      </c>
      <c r="C6394" s="1089"/>
      <c r="D6394" s="1017"/>
      <c r="E6394" s="1017"/>
      <c r="F6394" s="1017"/>
    </row>
    <row r="6395" spans="1:6">
      <c r="A6395" s="347" t="s">
        <v>1988</v>
      </c>
      <c r="B6395" s="396" t="s">
        <v>2720</v>
      </c>
      <c r="C6395" s="1089"/>
      <c r="D6395" s="1017"/>
      <c r="E6395" s="1017"/>
      <c r="F6395" s="1017">
        <f>F6253</f>
        <v>0</v>
      </c>
    </row>
    <row r="6396" spans="1:6" ht="13.5" thickBot="1">
      <c r="A6396" s="397" t="s">
        <v>2020</v>
      </c>
      <c r="B6396" s="398" t="s">
        <v>2065</v>
      </c>
      <c r="C6396" s="1090"/>
      <c r="D6396" s="1078"/>
      <c r="E6396" s="1078"/>
      <c r="F6396" s="1078">
        <f>F6381</f>
        <v>0</v>
      </c>
    </row>
    <row r="6397" spans="1:6" ht="13.5" thickTop="1">
      <c r="A6397" s="991"/>
      <c r="B6397" s="396" t="s">
        <v>282</v>
      </c>
      <c r="C6397" s="1089"/>
      <c r="D6397" s="1017"/>
      <c r="E6397" s="1017"/>
      <c r="F6397" s="1017">
        <f>SUM(F6385:F6396)</f>
        <v>0</v>
      </c>
    </row>
    <row r="6398" spans="1:6">
      <c r="A6398" s="1004"/>
      <c r="B6398" s="361"/>
      <c r="C6398" s="1004"/>
      <c r="D6398" s="1004"/>
      <c r="E6398" s="1004"/>
      <c r="F6398" s="1003"/>
    </row>
    <row r="6399" spans="1:6">
      <c r="A6399" s="1081"/>
      <c r="B6399" s="1091"/>
      <c r="C6399" s="631"/>
      <c r="D6399" s="1092"/>
      <c r="E6399" s="718"/>
      <c r="F6399" s="615"/>
    </row>
    <row r="6400" spans="1:6" ht="24.75" customHeight="1">
      <c r="A6400" s="1093"/>
      <c r="B6400" s="404" t="s">
        <v>3749</v>
      </c>
      <c r="C6400" s="1094"/>
      <c r="D6400" s="1095"/>
      <c r="E6400" s="1096"/>
      <c r="F6400" s="1097"/>
    </row>
    <row r="6401" spans="1:6">
      <c r="A6401" s="1081"/>
      <c r="B6401" s="1091"/>
      <c r="C6401" s="631"/>
      <c r="D6401" s="1092"/>
      <c r="E6401" s="718"/>
      <c r="F6401" s="1083"/>
    </row>
    <row r="6402" spans="1:6" ht="127.5">
      <c r="A6402" s="1081"/>
      <c r="B6402" s="1098" t="s">
        <v>1176</v>
      </c>
      <c r="C6402" s="631"/>
      <c r="D6402" s="1092"/>
      <c r="E6402" s="718"/>
      <c r="F6402" s="615"/>
    </row>
    <row r="6403" spans="1:6">
      <c r="A6403" s="1081"/>
      <c r="B6403" s="1098"/>
      <c r="C6403" s="631"/>
      <c r="D6403" s="1092"/>
      <c r="E6403" s="718"/>
      <c r="F6403" s="1084"/>
    </row>
    <row r="6404" spans="1:6" ht="170.25" customHeight="1">
      <c r="A6404" s="1081"/>
      <c r="B6404" s="1098" t="s">
        <v>1187</v>
      </c>
      <c r="C6404" s="631"/>
      <c r="D6404" s="1092"/>
      <c r="E6404" s="718"/>
      <c r="F6404" s="1084"/>
    </row>
    <row r="6405" spans="1:6" ht="13.5" customHeight="1">
      <c r="A6405" s="1081"/>
      <c r="B6405" s="405"/>
      <c r="C6405" s="631"/>
      <c r="D6405" s="1092"/>
      <c r="E6405" s="718"/>
      <c r="F6405" s="615"/>
    </row>
    <row r="6406" spans="1:6" ht="15.75">
      <c r="A6406" s="1081"/>
      <c r="B6406" s="406" t="s">
        <v>2817</v>
      </c>
      <c r="C6406" s="631"/>
      <c r="D6406" s="1092"/>
      <c r="E6406" s="718"/>
      <c r="F6406" s="1084"/>
    </row>
    <row r="6407" spans="1:6">
      <c r="A6407" s="1081"/>
      <c r="B6407" s="1099"/>
      <c r="C6407" s="631"/>
      <c r="D6407" s="1092"/>
      <c r="E6407" s="718"/>
      <c r="F6407" s="1083"/>
    </row>
    <row r="6408" spans="1:6" ht="38.25">
      <c r="A6408" s="1081"/>
      <c r="B6408" s="1100" t="s">
        <v>2818</v>
      </c>
      <c r="C6408" s="631"/>
      <c r="D6408" s="1092"/>
      <c r="E6408" s="718"/>
      <c r="F6408" s="1084"/>
    </row>
    <row r="6409" spans="1:6" ht="102">
      <c r="A6409" s="1081"/>
      <c r="B6409" s="1100" t="s">
        <v>2819</v>
      </c>
      <c r="C6409" s="631"/>
      <c r="D6409" s="1092"/>
      <c r="E6409" s="718"/>
      <c r="F6409" s="1084"/>
    </row>
    <row r="6410" spans="1:6" ht="25.5">
      <c r="A6410" s="1081"/>
      <c r="B6410" s="1100" t="s">
        <v>2820</v>
      </c>
      <c r="C6410" s="631"/>
      <c r="D6410" s="1092"/>
      <c r="E6410" s="718"/>
      <c r="F6410" s="1084"/>
    </row>
    <row r="6411" spans="1:6" ht="76.5">
      <c r="A6411" s="1081"/>
      <c r="B6411" s="1100" t="s">
        <v>2821</v>
      </c>
      <c r="C6411" s="631"/>
      <c r="D6411" s="1092"/>
      <c r="E6411" s="718"/>
      <c r="F6411" s="1084"/>
    </row>
    <row r="6412" spans="1:6" ht="51">
      <c r="A6412" s="1081"/>
      <c r="B6412" s="1100" t="s">
        <v>3613</v>
      </c>
      <c r="C6412" s="631"/>
      <c r="D6412" s="1092"/>
      <c r="E6412" s="718"/>
      <c r="F6412" s="1084"/>
    </row>
    <row r="6413" spans="1:6" ht="38.25">
      <c r="A6413" s="1081"/>
      <c r="B6413" s="1100" t="s">
        <v>2822</v>
      </c>
      <c r="C6413" s="631"/>
      <c r="D6413" s="1092"/>
      <c r="E6413" s="718"/>
      <c r="F6413" s="1084"/>
    </row>
    <row r="6414" spans="1:6" ht="25.5">
      <c r="A6414" s="1081"/>
      <c r="B6414" s="1100" t="s">
        <v>2823</v>
      </c>
      <c r="C6414" s="631"/>
      <c r="D6414" s="1092"/>
      <c r="E6414" s="718"/>
      <c r="F6414" s="1083"/>
    </row>
    <row r="6415" spans="1:6" ht="318.75">
      <c r="A6415" s="1085"/>
      <c r="B6415" s="1100" t="s">
        <v>2824</v>
      </c>
      <c r="C6415" s="1101"/>
      <c r="D6415" s="1102"/>
      <c r="E6415" s="1086"/>
      <c r="F6415" s="1083"/>
    </row>
    <row r="6416" spans="1:6">
      <c r="A6416" s="1085"/>
      <c r="B6416" s="1100"/>
      <c r="C6416" s="1101"/>
      <c r="D6416" s="1180"/>
      <c r="E6416" s="1086"/>
      <c r="F6416" s="1083"/>
    </row>
    <row r="6417" spans="1:6" ht="38.25">
      <c r="A6417" s="1085"/>
      <c r="B6417" s="1100" t="s">
        <v>2825</v>
      </c>
      <c r="C6417" s="1101"/>
      <c r="D6417" s="1180"/>
      <c r="E6417" s="1086"/>
      <c r="F6417" s="1083"/>
    </row>
    <row r="6418" spans="1:6" ht="38.25">
      <c r="A6418" s="1085"/>
      <c r="B6418" s="1100" t="s">
        <v>2826</v>
      </c>
      <c r="C6418" s="1101"/>
      <c r="D6418" s="1180"/>
      <c r="E6418" s="1086"/>
      <c r="F6418" s="1083"/>
    </row>
    <row r="6419" spans="1:6" ht="25.5">
      <c r="A6419" s="1085"/>
      <c r="B6419" s="1100" t="s">
        <v>2827</v>
      </c>
      <c r="C6419" s="1101"/>
      <c r="D6419" s="1180"/>
      <c r="E6419" s="1086"/>
      <c r="F6419" s="1083"/>
    </row>
    <row r="6420" spans="1:6" ht="38.25">
      <c r="A6420" s="1085"/>
      <c r="B6420" s="1100" t="s">
        <v>3158</v>
      </c>
      <c r="C6420" s="1101"/>
      <c r="D6420" s="1180"/>
      <c r="E6420" s="1086"/>
      <c r="F6420" s="1083"/>
    </row>
    <row r="6421" spans="1:6" ht="63.75">
      <c r="A6421" s="1085"/>
      <c r="B6421" s="1100" t="s">
        <v>2828</v>
      </c>
      <c r="C6421" s="1101"/>
      <c r="D6421" s="1180"/>
      <c r="E6421" s="1086"/>
      <c r="F6421" s="1083"/>
    </row>
    <row r="6422" spans="1:6" ht="51">
      <c r="A6422" s="1085"/>
      <c r="B6422" s="1100" t="s">
        <v>2829</v>
      </c>
      <c r="C6422" s="1101"/>
      <c r="D6422" s="1180"/>
      <c r="E6422" s="1086"/>
      <c r="F6422" s="1083"/>
    </row>
    <row r="6423" spans="1:6" ht="25.5">
      <c r="A6423" s="1085"/>
      <c r="B6423" s="1100" t="s">
        <v>2830</v>
      </c>
      <c r="C6423" s="1101"/>
      <c r="D6423" s="1180"/>
      <c r="E6423" s="1086"/>
      <c r="F6423" s="1083"/>
    </row>
    <row r="6424" spans="1:6" ht="25.5">
      <c r="A6424" s="1085"/>
      <c r="B6424" s="1100" t="s">
        <v>2831</v>
      </c>
      <c r="C6424" s="1101"/>
      <c r="D6424" s="1180"/>
      <c r="E6424" s="1086"/>
      <c r="F6424" s="1083"/>
    </row>
    <row r="6425" spans="1:6" ht="51">
      <c r="A6425" s="1085"/>
      <c r="B6425" s="1100" t="s">
        <v>2832</v>
      </c>
      <c r="C6425" s="1101"/>
      <c r="D6425" s="1180"/>
      <c r="E6425" s="1086"/>
      <c r="F6425" s="1083"/>
    </row>
    <row r="6426" spans="1:6" ht="51">
      <c r="A6426" s="1085"/>
      <c r="B6426" s="1100" t="s">
        <v>2833</v>
      </c>
      <c r="C6426" s="1101"/>
      <c r="D6426" s="1180"/>
      <c r="E6426" s="1086"/>
      <c r="F6426" s="1083"/>
    </row>
    <row r="6427" spans="1:6" ht="51">
      <c r="A6427" s="1081"/>
      <c r="B6427" s="1100" t="s">
        <v>2834</v>
      </c>
      <c r="C6427" s="631"/>
      <c r="D6427" s="1167"/>
      <c r="E6427" s="718"/>
      <c r="F6427" s="628"/>
    </row>
    <row r="6428" spans="1:6" ht="63.75">
      <c r="A6428" s="1081"/>
      <c r="B6428" s="1100" t="s">
        <v>2835</v>
      </c>
      <c r="C6428" s="631"/>
      <c r="D6428" s="1167"/>
      <c r="E6428" s="718"/>
      <c r="F6428" s="1083"/>
    </row>
    <row r="6429" spans="1:6" ht="38.25">
      <c r="A6429" s="1081"/>
      <c r="B6429" s="1100" t="s">
        <v>2836</v>
      </c>
      <c r="C6429" s="631"/>
      <c r="D6429" s="1167"/>
      <c r="E6429" s="718"/>
      <c r="F6429" s="1083"/>
    </row>
    <row r="6430" spans="1:6" ht="51">
      <c r="A6430" s="1081"/>
      <c r="B6430" s="1100" t="s">
        <v>2837</v>
      </c>
      <c r="C6430" s="631"/>
      <c r="D6430" s="1167"/>
      <c r="E6430" s="718"/>
      <c r="F6430" s="1083"/>
    </row>
    <row r="6431" spans="1:6" ht="51">
      <c r="A6431" s="1081"/>
      <c r="B6431" s="1100" t="s">
        <v>2838</v>
      </c>
      <c r="C6431" s="631"/>
      <c r="D6431" s="1167"/>
      <c r="E6431" s="718"/>
      <c r="F6431" s="1083"/>
    </row>
    <row r="6432" spans="1:6" ht="76.5">
      <c r="A6432" s="1081"/>
      <c r="B6432" s="1100" t="s">
        <v>2839</v>
      </c>
      <c r="C6432" s="631"/>
      <c r="D6432" s="1167"/>
      <c r="E6432" s="718"/>
      <c r="F6432" s="1083"/>
    </row>
    <row r="6433" spans="1:6" ht="38.25">
      <c r="A6433" s="1081"/>
      <c r="B6433" s="1100" t="s">
        <v>2840</v>
      </c>
      <c r="C6433" s="631"/>
      <c r="D6433" s="1167"/>
      <c r="E6433" s="718"/>
      <c r="F6433" s="1083"/>
    </row>
    <row r="6434" spans="1:6" ht="25.5">
      <c r="A6434" s="1081"/>
      <c r="B6434" s="1100" t="s">
        <v>2841</v>
      </c>
      <c r="C6434" s="631"/>
      <c r="D6434" s="1167"/>
      <c r="E6434" s="718"/>
      <c r="F6434" s="1083"/>
    </row>
    <row r="6435" spans="1:6" ht="63.75">
      <c r="A6435" s="1081"/>
      <c r="B6435" s="1100" t="s">
        <v>2842</v>
      </c>
      <c r="C6435" s="631"/>
      <c r="D6435" s="1167"/>
      <c r="E6435" s="718"/>
      <c r="F6435" s="1083"/>
    </row>
    <row r="6436" spans="1:6" ht="76.5">
      <c r="A6436" s="1081"/>
      <c r="B6436" s="1100" t="s">
        <v>2843</v>
      </c>
      <c r="C6436" s="631"/>
      <c r="D6436" s="1167"/>
      <c r="E6436" s="718"/>
      <c r="F6436" s="635"/>
    </row>
    <row r="6437" spans="1:6" ht="25.5">
      <c r="A6437" s="1081"/>
      <c r="B6437" s="1100" t="s">
        <v>2844</v>
      </c>
      <c r="C6437" s="631"/>
      <c r="D6437" s="1167"/>
      <c r="E6437" s="718"/>
      <c r="F6437" s="1083"/>
    </row>
    <row r="6438" spans="1:6" ht="38.25">
      <c r="A6438" s="1081"/>
      <c r="B6438" s="1100" t="s">
        <v>2845</v>
      </c>
      <c r="C6438" s="631"/>
      <c r="D6438" s="1167"/>
      <c r="E6438" s="718"/>
      <c r="F6438" s="635"/>
    </row>
    <row r="6439" spans="1:6" ht="25.5">
      <c r="A6439" s="1081"/>
      <c r="B6439" s="1100" t="s">
        <v>2846</v>
      </c>
      <c r="C6439" s="631"/>
      <c r="D6439" s="1167"/>
      <c r="E6439" s="718"/>
      <c r="F6439" s="635"/>
    </row>
    <row r="6440" spans="1:6" ht="63.75">
      <c r="A6440" s="1081"/>
      <c r="B6440" s="1100" t="s">
        <v>2847</v>
      </c>
      <c r="C6440" s="631"/>
      <c r="D6440" s="1167"/>
      <c r="E6440" s="718"/>
      <c r="F6440" s="1083"/>
    </row>
    <row r="6441" spans="1:6">
      <c r="A6441" s="1081"/>
      <c r="B6441" s="1091"/>
      <c r="C6441" s="631"/>
      <c r="D6441" s="1167"/>
      <c r="E6441" s="718"/>
      <c r="F6441" s="635"/>
    </row>
    <row r="6442" spans="1:6">
      <c r="A6442" s="1081"/>
      <c r="B6442" s="407" t="s">
        <v>2848</v>
      </c>
      <c r="C6442" s="408"/>
      <c r="D6442" s="629"/>
      <c r="F6442" s="846"/>
    </row>
    <row r="6443" spans="1:6">
      <c r="A6443" s="1081"/>
      <c r="B6443" s="407"/>
      <c r="C6443" s="408"/>
      <c r="D6443" s="629"/>
      <c r="F6443" s="846"/>
    </row>
    <row r="6444" spans="1:6">
      <c r="A6444" s="42" t="s">
        <v>198</v>
      </c>
      <c r="B6444" s="42" t="s">
        <v>2849</v>
      </c>
      <c r="C6444" s="415"/>
      <c r="D6444" s="169"/>
      <c r="E6444" s="13"/>
      <c r="F6444" s="411"/>
    </row>
    <row r="6445" spans="1:6">
      <c r="A6445" s="1081"/>
      <c r="B6445" s="817"/>
      <c r="C6445" s="789"/>
      <c r="D6445" s="629"/>
      <c r="F6445" s="846"/>
    </row>
    <row r="6446" spans="1:6" ht="224.25" customHeight="1">
      <c r="A6446" s="1081"/>
      <c r="B6446" s="1103" t="s">
        <v>3614</v>
      </c>
      <c r="C6446" s="789"/>
      <c r="D6446" s="629"/>
      <c r="F6446" s="846"/>
    </row>
    <row r="6447" spans="1:6">
      <c r="A6447" s="1081"/>
      <c r="B6447" s="814"/>
      <c r="C6447" s="789" t="s">
        <v>63</v>
      </c>
      <c r="D6447" s="629">
        <v>27</v>
      </c>
      <c r="F6447" s="611">
        <f>D6447*E6447</f>
        <v>0</v>
      </c>
    </row>
    <row r="6448" spans="1:6">
      <c r="A6448" s="1081"/>
      <c r="B6448" s="412"/>
      <c r="C6448" s="413"/>
      <c r="D6448" s="1171"/>
      <c r="E6448" s="83"/>
      <c r="F6448" s="414"/>
    </row>
    <row r="6449" spans="1:6">
      <c r="A6449" s="42" t="s">
        <v>200</v>
      </c>
      <c r="B6449" s="42" t="s">
        <v>2850</v>
      </c>
      <c r="C6449" s="415"/>
      <c r="D6449" s="169"/>
      <c r="E6449" s="13"/>
      <c r="F6449" s="13"/>
    </row>
    <row r="6450" spans="1:6">
      <c r="A6450" s="1081"/>
      <c r="B6450" s="412"/>
      <c r="C6450" s="413"/>
      <c r="D6450" s="1171"/>
      <c r="E6450" s="83"/>
      <c r="F6450" s="83"/>
    </row>
    <row r="6451" spans="1:6" ht="165.75">
      <c r="A6451" s="1081"/>
      <c r="B6451" s="796" t="s">
        <v>2851</v>
      </c>
      <c r="C6451" s="413"/>
      <c r="D6451" s="1171"/>
      <c r="E6451" s="83"/>
      <c r="F6451" s="83"/>
    </row>
    <row r="6452" spans="1:6" ht="16.5" customHeight="1">
      <c r="A6452" s="1081"/>
      <c r="B6452" s="814" t="s">
        <v>2852</v>
      </c>
      <c r="C6452" s="789" t="s">
        <v>260</v>
      </c>
      <c r="D6452" s="629">
        <v>580</v>
      </c>
      <c r="F6452" s="611">
        <f>D6452*E6452</f>
        <v>0</v>
      </c>
    </row>
    <row r="6453" spans="1:6">
      <c r="A6453" s="1081"/>
      <c r="B6453" s="412"/>
      <c r="C6453" s="413"/>
      <c r="D6453" s="1171"/>
      <c r="E6453" s="83"/>
      <c r="F6453" s="83"/>
    </row>
    <row r="6454" spans="1:6">
      <c r="A6454" s="416" t="s">
        <v>203</v>
      </c>
      <c r="B6454" s="416" t="s">
        <v>2853</v>
      </c>
      <c r="C6454" s="789"/>
      <c r="D6454" s="629"/>
    </row>
    <row r="6455" spans="1:6">
      <c r="A6455" s="1081"/>
      <c r="B6455" s="753"/>
      <c r="C6455" s="789"/>
      <c r="D6455" s="629"/>
    </row>
    <row r="6456" spans="1:6" ht="89.25">
      <c r="A6456" s="1081"/>
      <c r="B6456" s="828" t="s">
        <v>2854</v>
      </c>
      <c r="C6456" s="789"/>
      <c r="D6456" s="629"/>
    </row>
    <row r="6457" spans="1:6">
      <c r="A6457" s="1081"/>
      <c r="B6457" s="828"/>
      <c r="C6457" s="789"/>
      <c r="D6457" s="629"/>
    </row>
    <row r="6458" spans="1:6" ht="38.25">
      <c r="A6458" s="1081"/>
      <c r="B6458" s="1104" t="s">
        <v>2855</v>
      </c>
      <c r="C6458" s="789"/>
      <c r="D6458" s="629"/>
    </row>
    <row r="6459" spans="1:6" ht="40.5" customHeight="1">
      <c r="A6459" s="1081"/>
      <c r="B6459" s="828" t="s">
        <v>2856</v>
      </c>
      <c r="C6459" s="821" t="s">
        <v>63</v>
      </c>
      <c r="D6459" s="1181">
        <v>2</v>
      </c>
      <c r="E6459" s="777"/>
      <c r="F6459" s="777">
        <f>D6459*E6459</f>
        <v>0</v>
      </c>
    </row>
    <row r="6460" spans="1:6" ht="38.25">
      <c r="A6460" s="1081"/>
      <c r="B6460" s="1104" t="s">
        <v>2857</v>
      </c>
      <c r="C6460" s="789"/>
      <c r="D6460" s="629"/>
    </row>
    <row r="6461" spans="1:6" ht="21" customHeight="1">
      <c r="A6461" s="1081"/>
      <c r="B6461" s="828" t="s">
        <v>2856</v>
      </c>
      <c r="C6461" s="821" t="s">
        <v>63</v>
      </c>
      <c r="D6461" s="1181">
        <v>10</v>
      </c>
      <c r="E6461" s="777"/>
      <c r="F6461" s="777">
        <f>D6461*E6461</f>
        <v>0</v>
      </c>
    </row>
    <row r="6462" spans="1:6">
      <c r="A6462" s="1081"/>
      <c r="B6462" s="417"/>
      <c r="C6462" s="418"/>
      <c r="D6462" s="1182"/>
      <c r="E6462" s="419"/>
      <c r="F6462" s="419"/>
    </row>
    <row r="6463" spans="1:6" ht="38.25">
      <c r="A6463" s="464" t="s">
        <v>205</v>
      </c>
      <c r="B6463" s="42" t="s">
        <v>2858</v>
      </c>
      <c r="C6463" s="415"/>
      <c r="D6463" s="169"/>
      <c r="E6463" s="13"/>
      <c r="F6463" s="13"/>
    </row>
    <row r="6464" spans="1:6" ht="12.75" customHeight="1">
      <c r="A6464" s="1081"/>
      <c r="B6464" s="814"/>
      <c r="C6464" s="789"/>
      <c r="D6464" s="629"/>
    </row>
    <row r="6465" spans="1:6" ht="89.25">
      <c r="A6465" s="1081"/>
      <c r="B6465" s="824" t="s">
        <v>3615</v>
      </c>
      <c r="C6465" s="789"/>
      <c r="D6465" s="629"/>
    </row>
    <row r="6466" spans="1:6" ht="14.25">
      <c r="A6466" s="1081"/>
      <c r="B6466" s="1105"/>
      <c r="C6466" s="1106" t="s">
        <v>259</v>
      </c>
      <c r="D6466" s="629">
        <v>33</v>
      </c>
      <c r="F6466" s="611">
        <f>D6466*E6466</f>
        <v>0</v>
      </c>
    </row>
    <row r="6467" spans="1:6">
      <c r="A6467" s="1081"/>
      <c r="B6467" s="412"/>
      <c r="C6467" s="413"/>
      <c r="D6467" s="1171"/>
      <c r="E6467" s="83"/>
      <c r="F6467" s="83"/>
    </row>
    <row r="6468" spans="1:6" ht="25.5">
      <c r="A6468" s="464" t="s">
        <v>137</v>
      </c>
      <c r="B6468" s="42" t="s">
        <v>2859</v>
      </c>
      <c r="C6468" s="415"/>
      <c r="D6468" s="169"/>
      <c r="E6468" s="13"/>
      <c r="F6468" s="13"/>
    </row>
    <row r="6469" spans="1:6" ht="15">
      <c r="A6469" s="1081"/>
      <c r="B6469" s="420" t="s">
        <v>145</v>
      </c>
      <c r="C6469" s="789"/>
      <c r="D6469" s="629"/>
    </row>
    <row r="6470" spans="1:6" ht="171" customHeight="1">
      <c r="A6470" s="1081"/>
      <c r="B6470" s="824" t="s">
        <v>3616</v>
      </c>
      <c r="C6470" s="789"/>
      <c r="D6470" s="629"/>
    </row>
    <row r="6471" spans="1:6">
      <c r="A6471" s="1081"/>
      <c r="B6471" s="1107" t="s">
        <v>2860</v>
      </c>
      <c r="C6471" s="789" t="s">
        <v>63</v>
      </c>
      <c r="D6471" s="629">
        <v>165</v>
      </c>
      <c r="F6471" s="611">
        <f>D6471*E6471</f>
        <v>0</v>
      </c>
    </row>
    <row r="6472" spans="1:6">
      <c r="A6472" s="1081"/>
      <c r="B6472" s="421"/>
      <c r="C6472" s="413"/>
      <c r="D6472" s="1171"/>
      <c r="E6472" s="83"/>
      <c r="F6472" s="414"/>
    </row>
    <row r="6473" spans="1:6">
      <c r="A6473" s="464" t="s">
        <v>144</v>
      </c>
      <c r="B6473" s="422" t="s">
        <v>2861</v>
      </c>
      <c r="C6473" s="423"/>
      <c r="D6473" s="1183"/>
      <c r="E6473" s="424"/>
      <c r="F6473" s="425"/>
    </row>
    <row r="6474" spans="1:6">
      <c r="A6474" s="1081"/>
      <c r="B6474" s="287"/>
      <c r="C6474" s="413"/>
      <c r="D6474" s="1171"/>
      <c r="E6474" s="83"/>
      <c r="F6474" s="414"/>
    </row>
    <row r="6475" spans="1:6" ht="90" customHeight="1">
      <c r="A6475" s="1081"/>
      <c r="B6475" s="828" t="s">
        <v>3580</v>
      </c>
      <c r="C6475" s="789"/>
      <c r="D6475" s="629"/>
      <c r="F6475" s="846"/>
    </row>
    <row r="6476" spans="1:6">
      <c r="A6476" s="1081"/>
      <c r="B6476" s="814"/>
      <c r="C6476" s="789" t="s">
        <v>48</v>
      </c>
      <c r="D6476" s="629">
        <v>1</v>
      </c>
      <c r="F6476" s="611">
        <f>D6476*E6476</f>
        <v>0</v>
      </c>
    </row>
    <row r="6477" spans="1:6">
      <c r="A6477" s="1081"/>
      <c r="B6477" s="814"/>
      <c r="C6477" s="789"/>
      <c r="D6477" s="629"/>
    </row>
    <row r="6478" spans="1:6">
      <c r="A6478" s="464" t="s">
        <v>147</v>
      </c>
      <c r="B6478" s="427" t="s">
        <v>2862</v>
      </c>
      <c r="C6478" s="583"/>
      <c r="D6478" s="629"/>
      <c r="F6478" s="846"/>
    </row>
    <row r="6479" spans="1:6">
      <c r="A6479" s="1081"/>
      <c r="B6479" s="1108"/>
      <c r="C6479" s="583"/>
      <c r="D6479" s="629"/>
      <c r="F6479" s="846"/>
    </row>
    <row r="6480" spans="1:6" ht="51">
      <c r="A6480" s="1081"/>
      <c r="B6480" s="828" t="s">
        <v>2863</v>
      </c>
      <c r="C6480" s="583"/>
      <c r="D6480" s="629"/>
      <c r="F6480" s="846"/>
    </row>
    <row r="6481" spans="1:6" ht="51">
      <c r="A6481" s="1081"/>
      <c r="B6481" s="828" t="s">
        <v>2864</v>
      </c>
      <c r="C6481" s="583"/>
      <c r="D6481" s="629"/>
      <c r="F6481" s="846"/>
    </row>
    <row r="6482" spans="1:6" ht="76.5">
      <c r="A6482" s="1081"/>
      <c r="B6482" s="828" t="s">
        <v>2865</v>
      </c>
      <c r="C6482" s="583"/>
      <c r="D6482" s="629"/>
      <c r="F6482" s="846"/>
    </row>
    <row r="6483" spans="1:6" ht="25.5">
      <c r="A6483" s="1081"/>
      <c r="B6483" s="828" t="s">
        <v>2866</v>
      </c>
      <c r="C6483" s="583"/>
      <c r="D6483" s="629"/>
      <c r="F6483" s="846"/>
    </row>
    <row r="6484" spans="1:6" ht="38.25">
      <c r="A6484" s="1081"/>
      <c r="B6484" s="828" t="s">
        <v>2867</v>
      </c>
      <c r="C6484" s="583"/>
      <c r="D6484" s="629"/>
      <c r="F6484" s="846"/>
    </row>
    <row r="6485" spans="1:6" ht="38.25">
      <c r="A6485" s="1081"/>
      <c r="B6485" s="1108" t="s">
        <v>2868</v>
      </c>
      <c r="C6485" s="583" t="s">
        <v>136</v>
      </c>
      <c r="D6485" s="629">
        <v>18</v>
      </c>
      <c r="F6485" s="846">
        <f>D6485*E6485</f>
        <v>0</v>
      </c>
    </row>
    <row r="6486" spans="1:6">
      <c r="A6486" s="464"/>
      <c r="B6486" s="1291"/>
      <c r="C6486" s="428"/>
      <c r="D6486" s="1171"/>
      <c r="E6486" s="83"/>
      <c r="F6486" s="414"/>
    </row>
    <row r="6487" spans="1:6">
      <c r="A6487" s="464" t="s">
        <v>132</v>
      </c>
      <c r="B6487" s="409" t="s">
        <v>2869</v>
      </c>
      <c r="C6487" s="789"/>
      <c r="D6487" s="629"/>
      <c r="F6487" s="846"/>
    </row>
    <row r="6488" spans="1:6">
      <c r="A6488" s="1081"/>
      <c r="B6488" s="814"/>
      <c r="C6488" s="789"/>
      <c r="D6488" s="629"/>
      <c r="F6488" s="846"/>
    </row>
    <row r="6489" spans="1:6" ht="51">
      <c r="A6489" s="1081"/>
      <c r="B6489" s="814" t="s">
        <v>3159</v>
      </c>
      <c r="C6489" s="789"/>
      <c r="D6489" s="629"/>
      <c r="F6489" s="846"/>
    </row>
    <row r="6490" spans="1:6" ht="102">
      <c r="A6490" s="1081"/>
      <c r="B6490" s="814" t="s">
        <v>2870</v>
      </c>
      <c r="C6490" s="789"/>
      <c r="D6490" s="629"/>
      <c r="F6490" s="846"/>
    </row>
    <row r="6491" spans="1:6" ht="48" customHeight="1">
      <c r="A6491" s="1081"/>
      <c r="B6491" s="814" t="s">
        <v>2871</v>
      </c>
      <c r="C6491" s="789"/>
      <c r="D6491" s="629"/>
      <c r="F6491" s="846"/>
    </row>
    <row r="6492" spans="1:6" ht="25.5">
      <c r="A6492" s="1081"/>
      <c r="B6492" s="814" t="s">
        <v>2872</v>
      </c>
      <c r="C6492" s="789" t="s">
        <v>136</v>
      </c>
      <c r="D6492" s="629">
        <v>8</v>
      </c>
      <c r="F6492" s="846">
        <f>D6492*E6492</f>
        <v>0</v>
      </c>
    </row>
    <row r="6493" spans="1:6">
      <c r="A6493" s="464"/>
      <c r="B6493" s="1098"/>
      <c r="C6493" s="789"/>
      <c r="D6493" s="629"/>
      <c r="F6493" s="846"/>
    </row>
    <row r="6494" spans="1:6">
      <c r="A6494" s="464" t="s">
        <v>46</v>
      </c>
      <c r="B6494" s="409" t="s">
        <v>2873</v>
      </c>
      <c r="C6494" s="789"/>
      <c r="D6494" s="629"/>
      <c r="F6494" s="846"/>
    </row>
    <row r="6495" spans="1:6">
      <c r="A6495" s="1081"/>
      <c r="B6495" s="814"/>
      <c r="C6495" s="789"/>
      <c r="D6495" s="629"/>
      <c r="F6495" s="846"/>
    </row>
    <row r="6496" spans="1:6" ht="38.25">
      <c r="A6496" s="1081"/>
      <c r="B6496" s="814" t="s">
        <v>3160</v>
      </c>
      <c r="C6496" s="789"/>
      <c r="D6496" s="629"/>
      <c r="F6496" s="846"/>
    </row>
    <row r="6497" spans="1:6" ht="102">
      <c r="A6497" s="1081"/>
      <c r="B6497" s="814" t="s">
        <v>2870</v>
      </c>
      <c r="C6497" s="789"/>
      <c r="D6497" s="629"/>
      <c r="F6497" s="846"/>
    </row>
    <row r="6498" spans="1:6" ht="32.25" customHeight="1">
      <c r="A6498" s="1081"/>
      <c r="B6498" s="814" t="s">
        <v>2872</v>
      </c>
      <c r="C6498" s="789" t="s">
        <v>136</v>
      </c>
      <c r="D6498" s="629">
        <v>12</v>
      </c>
      <c r="F6498" s="846">
        <f>D6498*E6498</f>
        <v>0</v>
      </c>
    </row>
    <row r="6499" spans="1:6">
      <c r="A6499" s="1081"/>
      <c r="B6499" s="1098"/>
      <c r="C6499" s="789"/>
      <c r="D6499" s="629"/>
      <c r="F6499" s="846"/>
    </row>
    <row r="6500" spans="1:6">
      <c r="A6500" s="464" t="s">
        <v>47</v>
      </c>
      <c r="B6500" s="409" t="s">
        <v>2874</v>
      </c>
      <c r="C6500" s="789"/>
      <c r="D6500" s="629"/>
      <c r="F6500" s="846"/>
    </row>
    <row r="6501" spans="1:6">
      <c r="A6501" s="1081"/>
      <c r="B6501" s="409"/>
      <c r="C6501" s="789"/>
      <c r="D6501" s="629"/>
      <c r="F6501" s="846"/>
    </row>
    <row r="6502" spans="1:6" ht="25.5">
      <c r="A6502" s="1081"/>
      <c r="B6502" s="814" t="s">
        <v>3161</v>
      </c>
      <c r="C6502" s="789"/>
      <c r="D6502" s="629"/>
      <c r="F6502" s="846"/>
    </row>
    <row r="6503" spans="1:6" ht="102">
      <c r="A6503" s="1081"/>
      <c r="B6503" s="814" t="s">
        <v>2875</v>
      </c>
      <c r="C6503" s="789"/>
      <c r="D6503" s="629"/>
      <c r="F6503" s="846"/>
    </row>
    <row r="6504" spans="1:6" ht="24" customHeight="1">
      <c r="A6504" s="1081"/>
      <c r="B6504" s="814" t="s">
        <v>2876</v>
      </c>
      <c r="C6504" s="789" t="s">
        <v>136</v>
      </c>
      <c r="D6504" s="629">
        <v>8</v>
      </c>
      <c r="F6504" s="846">
        <f>D6504*E6504</f>
        <v>0</v>
      </c>
    </row>
    <row r="6505" spans="1:6">
      <c r="A6505" s="1081"/>
      <c r="B6505" s="1098"/>
      <c r="C6505" s="789"/>
      <c r="D6505" s="629"/>
      <c r="F6505" s="846"/>
    </row>
    <row r="6506" spans="1:6">
      <c r="A6506" s="464" t="s">
        <v>17</v>
      </c>
      <c r="B6506" s="409" t="s">
        <v>2877</v>
      </c>
      <c r="C6506" s="789"/>
      <c r="D6506" s="629"/>
      <c r="F6506" s="846"/>
    </row>
    <row r="6507" spans="1:6">
      <c r="A6507" s="1081"/>
      <c r="B6507" s="409"/>
      <c r="C6507" s="789"/>
      <c r="D6507" s="629"/>
      <c r="F6507" s="846"/>
    </row>
    <row r="6508" spans="1:6" ht="25.5">
      <c r="A6508" s="1081"/>
      <c r="B6508" s="814" t="s">
        <v>3162</v>
      </c>
      <c r="C6508" s="789"/>
      <c r="D6508" s="629"/>
      <c r="F6508" s="846"/>
    </row>
    <row r="6509" spans="1:6" ht="102">
      <c r="A6509" s="1081"/>
      <c r="B6509" s="814" t="s">
        <v>2875</v>
      </c>
      <c r="C6509" s="789"/>
      <c r="D6509" s="629"/>
      <c r="F6509" s="846"/>
    </row>
    <row r="6510" spans="1:6" ht="30.75" customHeight="1">
      <c r="A6510" s="1081"/>
      <c r="B6510" s="814" t="s">
        <v>4286</v>
      </c>
      <c r="C6510" s="789" t="s">
        <v>136</v>
      </c>
      <c r="D6510" s="629">
        <v>12</v>
      </c>
      <c r="F6510" s="846">
        <f>D6510*E6510</f>
        <v>0</v>
      </c>
    </row>
    <row r="6511" spans="1:6">
      <c r="A6511" s="1081"/>
      <c r="B6511" s="1098"/>
      <c r="C6511" s="789"/>
      <c r="D6511" s="629"/>
      <c r="F6511" s="846"/>
    </row>
    <row r="6512" spans="1:6">
      <c r="A6512" s="1081"/>
      <c r="B6512" s="1098"/>
      <c r="C6512" s="789"/>
      <c r="D6512" s="629"/>
      <c r="F6512" s="846"/>
    </row>
    <row r="6513" spans="1:6">
      <c r="A6513" s="1081"/>
      <c r="B6513" s="1098"/>
      <c r="C6513" s="789"/>
      <c r="D6513" s="629"/>
      <c r="F6513" s="846"/>
    </row>
    <row r="6514" spans="1:6">
      <c r="A6514" s="1081"/>
      <c r="B6514" s="1098"/>
      <c r="C6514" s="789"/>
      <c r="D6514" s="629"/>
      <c r="F6514" s="846"/>
    </row>
    <row r="6515" spans="1:6">
      <c r="A6515" s="1081"/>
      <c r="B6515" s="421"/>
      <c r="C6515" s="413"/>
      <c r="D6515" s="1171"/>
      <c r="E6515" s="83"/>
      <c r="F6515" s="414"/>
    </row>
    <row r="6516" spans="1:6">
      <c r="A6516" s="1081"/>
      <c r="B6516" s="429" t="s">
        <v>2878</v>
      </c>
      <c r="C6516" s="61"/>
      <c r="D6516" s="1169"/>
      <c r="E6516" s="661"/>
      <c r="F6516" s="837">
        <f>SUM(F6443:F6514)</f>
        <v>0</v>
      </c>
    </row>
    <row r="6517" spans="1:6">
      <c r="A6517" s="1081"/>
      <c r="B6517" s="430"/>
      <c r="C6517" s="431"/>
      <c r="D6517" s="1170"/>
      <c r="E6517" s="432"/>
      <c r="F6517" s="433"/>
    </row>
    <row r="6518" spans="1:6">
      <c r="A6518" s="1081"/>
      <c r="B6518" s="407" t="s">
        <v>2879</v>
      </c>
      <c r="C6518" s="408"/>
      <c r="D6518" s="629"/>
      <c r="F6518" s="846"/>
    </row>
    <row r="6519" spans="1:6">
      <c r="A6519" s="1081"/>
      <c r="B6519" s="407"/>
      <c r="C6519" s="408"/>
      <c r="D6519" s="629"/>
      <c r="F6519" s="846"/>
    </row>
    <row r="6520" spans="1:6">
      <c r="A6520" s="464" t="s">
        <v>198</v>
      </c>
      <c r="B6520" s="422" t="s">
        <v>2880</v>
      </c>
      <c r="C6520" s="415"/>
      <c r="D6520" s="169"/>
      <c r="E6520" s="13"/>
      <c r="F6520" s="411"/>
    </row>
    <row r="6521" spans="1:6">
      <c r="A6521" s="464"/>
      <c r="B6521" s="1098" t="s">
        <v>1574</v>
      </c>
      <c r="C6521" s="789"/>
      <c r="D6521" s="629"/>
      <c r="F6521" s="846"/>
    </row>
    <row r="6522" spans="1:6">
      <c r="A6522" s="464"/>
      <c r="B6522" s="1098" t="s">
        <v>2881</v>
      </c>
      <c r="C6522" s="789"/>
      <c r="D6522" s="629"/>
      <c r="F6522" s="846"/>
    </row>
    <row r="6523" spans="1:6" ht="25.5">
      <c r="A6523" s="464"/>
      <c r="B6523" s="1109" t="s">
        <v>3581</v>
      </c>
      <c r="C6523" s="789"/>
      <c r="D6523" s="629"/>
      <c r="F6523" s="846"/>
    </row>
    <row r="6524" spans="1:6" ht="25.5">
      <c r="A6524" s="464"/>
      <c r="B6524" s="814" t="s">
        <v>3582</v>
      </c>
      <c r="C6524" s="789"/>
      <c r="D6524" s="629"/>
      <c r="F6524" s="846"/>
    </row>
    <row r="6525" spans="1:6">
      <c r="A6525" s="464"/>
      <c r="B6525" s="1109" t="s">
        <v>3583</v>
      </c>
      <c r="C6525" s="789"/>
      <c r="D6525" s="629"/>
      <c r="F6525" s="846"/>
    </row>
    <row r="6526" spans="1:6" ht="25.5">
      <c r="A6526" s="464"/>
      <c r="B6526" s="1109" t="s">
        <v>3617</v>
      </c>
      <c r="C6526" s="789"/>
      <c r="D6526" s="629"/>
      <c r="F6526" s="846"/>
    </row>
    <row r="6527" spans="1:6" ht="25.5">
      <c r="A6527" s="464"/>
      <c r="B6527" s="1098" t="s">
        <v>2882</v>
      </c>
      <c r="C6527" s="1106" t="s">
        <v>259</v>
      </c>
      <c r="D6527" s="629">
        <v>142</v>
      </c>
      <c r="F6527" s="611">
        <f>D6527*E6527</f>
        <v>0</v>
      </c>
    </row>
    <row r="6528" spans="1:6">
      <c r="A6528" s="464"/>
      <c r="B6528" s="1098"/>
      <c r="C6528" s="1106"/>
      <c r="D6528" s="629"/>
      <c r="F6528" s="846"/>
    </row>
    <row r="6529" spans="1:6">
      <c r="A6529" s="464"/>
      <c r="B6529" s="1098"/>
      <c r="C6529" s="1106"/>
      <c r="D6529" s="629"/>
      <c r="F6529" s="846"/>
    </row>
    <row r="6530" spans="1:6" ht="25.5">
      <c r="A6530" s="464" t="s">
        <v>200</v>
      </c>
      <c r="B6530" s="422" t="s">
        <v>2883</v>
      </c>
      <c r="C6530" s="415"/>
      <c r="D6530" s="169"/>
      <c r="E6530" s="13"/>
      <c r="F6530" s="411"/>
    </row>
    <row r="6531" spans="1:6" ht="82.5" customHeight="1">
      <c r="A6531" s="464"/>
      <c r="B6531" s="814" t="s">
        <v>3585</v>
      </c>
      <c r="C6531" s="789"/>
      <c r="D6531" s="629"/>
      <c r="F6531" s="846"/>
    </row>
    <row r="6532" spans="1:6" ht="93.75" customHeight="1">
      <c r="A6532" s="464"/>
      <c r="B6532" s="814" t="s">
        <v>4270</v>
      </c>
      <c r="C6532" s="789"/>
      <c r="D6532" s="629"/>
      <c r="F6532" s="846"/>
    </row>
    <row r="6533" spans="1:6" ht="153">
      <c r="A6533" s="464"/>
      <c r="B6533" s="814" t="s">
        <v>3586</v>
      </c>
      <c r="C6533" s="789"/>
      <c r="D6533" s="629"/>
      <c r="F6533" s="846"/>
    </row>
    <row r="6534" spans="1:6" ht="57" customHeight="1">
      <c r="A6534" s="464"/>
      <c r="B6534" s="814" t="s">
        <v>3584</v>
      </c>
      <c r="C6534" s="1106"/>
      <c r="D6534" s="629"/>
    </row>
    <row r="6535" spans="1:6" ht="25.5">
      <c r="A6535" s="464"/>
      <c r="B6535" s="814" t="s">
        <v>3587</v>
      </c>
      <c r="C6535" s="1106" t="s">
        <v>259</v>
      </c>
      <c r="D6535" s="629">
        <v>750</v>
      </c>
      <c r="F6535" s="611">
        <f>D6535*E6535</f>
        <v>0</v>
      </c>
    </row>
    <row r="6536" spans="1:6">
      <c r="A6536" s="464"/>
      <c r="B6536" s="421"/>
      <c r="C6536" s="434"/>
      <c r="D6536" s="1171"/>
      <c r="E6536" s="83"/>
      <c r="F6536" s="414"/>
    </row>
    <row r="6537" spans="1:6">
      <c r="A6537" s="464"/>
      <c r="B6537" s="421"/>
      <c r="C6537" s="434"/>
      <c r="D6537" s="1171"/>
      <c r="E6537" s="83"/>
      <c r="F6537" s="414"/>
    </row>
    <row r="6538" spans="1:6" ht="25.5">
      <c r="A6538" s="464" t="s">
        <v>203</v>
      </c>
      <c r="B6538" s="422" t="s">
        <v>2884</v>
      </c>
      <c r="C6538" s="415"/>
      <c r="D6538" s="169"/>
      <c r="E6538" s="13"/>
      <c r="F6538" s="411"/>
    </row>
    <row r="6539" spans="1:6">
      <c r="A6539" s="464"/>
      <c r="B6539" s="1098" t="s">
        <v>2885</v>
      </c>
      <c r="C6539" s="789"/>
      <c r="D6539" s="629"/>
      <c r="F6539" s="846"/>
    </row>
    <row r="6540" spans="1:6" ht="25.5">
      <c r="A6540" s="464"/>
      <c r="B6540" s="814" t="s">
        <v>2886</v>
      </c>
      <c r="C6540" s="789"/>
      <c r="D6540" s="629"/>
      <c r="F6540" s="846"/>
    </row>
    <row r="6541" spans="1:6" ht="25.5">
      <c r="A6541" s="464"/>
      <c r="B6541" s="814" t="s">
        <v>2887</v>
      </c>
      <c r="C6541" s="789"/>
      <c r="D6541" s="629"/>
      <c r="F6541" s="846"/>
    </row>
    <row r="6542" spans="1:6" ht="38.25">
      <c r="A6542" s="464"/>
      <c r="B6542" s="814" t="s">
        <v>2888</v>
      </c>
      <c r="C6542" s="789"/>
      <c r="D6542" s="629"/>
      <c r="F6542" s="846"/>
    </row>
    <row r="6543" spans="1:6" ht="63.75">
      <c r="A6543" s="464"/>
      <c r="B6543" s="814" t="s">
        <v>3588</v>
      </c>
      <c r="C6543" s="789"/>
      <c r="D6543" s="629"/>
      <c r="F6543" s="846"/>
    </row>
    <row r="6544" spans="1:6">
      <c r="A6544" s="464"/>
      <c r="B6544" s="1098"/>
      <c r="C6544" s="789"/>
      <c r="D6544" s="629"/>
      <c r="F6544" s="846"/>
    </row>
    <row r="6545" spans="1:6" ht="27">
      <c r="A6545" s="464"/>
      <c r="B6545" s="814" t="s">
        <v>2889</v>
      </c>
      <c r="C6545" s="1106" t="s">
        <v>259</v>
      </c>
      <c r="D6545" s="629">
        <v>52</v>
      </c>
      <c r="F6545" s="611">
        <f>D6545*E6545</f>
        <v>0</v>
      </c>
    </row>
    <row r="6546" spans="1:6">
      <c r="A6546" s="464"/>
      <c r="B6546" s="421"/>
      <c r="C6546" s="434"/>
      <c r="D6546" s="1171"/>
      <c r="E6546" s="83"/>
      <c r="F6546" s="414"/>
    </row>
    <row r="6547" spans="1:6">
      <c r="A6547" s="464"/>
      <c r="B6547" s="421"/>
      <c r="C6547" s="434"/>
      <c r="D6547" s="1171"/>
      <c r="E6547" s="83"/>
      <c r="F6547" s="414"/>
    </row>
    <row r="6548" spans="1:6">
      <c r="A6548" s="464" t="s">
        <v>205</v>
      </c>
      <c r="B6548" s="422" t="s">
        <v>2890</v>
      </c>
      <c r="C6548" s="415"/>
      <c r="D6548" s="169"/>
      <c r="E6548" s="13"/>
      <c r="F6548" s="411"/>
    </row>
    <row r="6549" spans="1:6">
      <c r="A6549" s="464"/>
      <c r="B6549" s="1098"/>
      <c r="C6549" s="789"/>
      <c r="D6549" s="629"/>
      <c r="F6549" s="846"/>
    </row>
    <row r="6550" spans="1:6" ht="38.25">
      <c r="A6550" s="464"/>
      <c r="B6550" s="814" t="s">
        <v>2891</v>
      </c>
      <c r="C6550" s="789"/>
      <c r="D6550" s="629"/>
      <c r="F6550" s="846"/>
    </row>
    <row r="6551" spans="1:6" ht="25.5">
      <c r="A6551" s="464"/>
      <c r="B6551" s="814" t="s">
        <v>2892</v>
      </c>
      <c r="C6551" s="789"/>
      <c r="D6551" s="629"/>
      <c r="F6551" s="846"/>
    </row>
    <row r="6552" spans="1:6">
      <c r="A6552" s="464"/>
      <c r="B6552" s="814" t="s">
        <v>2893</v>
      </c>
      <c r="C6552" s="789"/>
      <c r="D6552" s="629"/>
      <c r="F6552" s="846"/>
    </row>
    <row r="6553" spans="1:6" ht="109.5" customHeight="1">
      <c r="A6553" s="464"/>
      <c r="B6553" s="814" t="s">
        <v>2894</v>
      </c>
      <c r="C6553" s="789"/>
      <c r="D6553" s="629"/>
      <c r="F6553" s="846"/>
    </row>
    <row r="6554" spans="1:6" ht="14.25">
      <c r="A6554" s="464"/>
      <c r="B6554" s="1098" t="s">
        <v>2895</v>
      </c>
      <c r="C6554" s="1106" t="s">
        <v>260</v>
      </c>
      <c r="D6554" s="629">
        <v>1365</v>
      </c>
      <c r="F6554" s="611">
        <f>D6554*E6554</f>
        <v>0</v>
      </c>
    </row>
    <row r="6555" spans="1:6">
      <c r="A6555" s="464"/>
      <c r="B6555" s="421"/>
      <c r="C6555" s="434"/>
      <c r="D6555" s="1171"/>
      <c r="E6555" s="83"/>
      <c r="F6555" s="414"/>
    </row>
    <row r="6556" spans="1:6" ht="25.5">
      <c r="A6556" s="464" t="s">
        <v>137</v>
      </c>
      <c r="B6556" s="422" t="s">
        <v>2896</v>
      </c>
      <c r="C6556" s="415"/>
      <c r="D6556" s="169"/>
      <c r="E6556" s="13"/>
      <c r="F6556" s="411"/>
    </row>
    <row r="6557" spans="1:6">
      <c r="A6557" s="1081"/>
      <c r="B6557" s="422"/>
      <c r="C6557" s="415"/>
      <c r="D6557" s="169"/>
      <c r="E6557" s="13"/>
      <c r="F6557" s="411"/>
    </row>
    <row r="6558" spans="1:6" ht="63.75">
      <c r="A6558" s="1081"/>
      <c r="B6558" s="814" t="s">
        <v>2897</v>
      </c>
      <c r="C6558" s="1106" t="s">
        <v>259</v>
      </c>
      <c r="D6558" s="629">
        <v>100</v>
      </c>
      <c r="F6558" s="611">
        <f>D6558*E6558</f>
        <v>0</v>
      </c>
    </row>
    <row r="6559" spans="1:6">
      <c r="A6559" s="1081"/>
      <c r="B6559" s="1098"/>
      <c r="C6559" s="1106"/>
      <c r="D6559" s="629"/>
      <c r="F6559" s="846"/>
    </row>
    <row r="6560" spans="1:6">
      <c r="A6560" s="1081"/>
      <c r="B6560" s="1098"/>
      <c r="C6560" s="1106"/>
      <c r="D6560" s="629"/>
      <c r="F6560" s="846"/>
    </row>
    <row r="6561" spans="1:6">
      <c r="A6561" s="1081"/>
      <c r="B6561" s="1098"/>
      <c r="C6561" s="1106"/>
      <c r="D6561" s="629"/>
      <c r="F6561" s="846"/>
    </row>
    <row r="6562" spans="1:6">
      <c r="A6562" s="1081"/>
      <c r="B6562" s="1098"/>
      <c r="C6562" s="1106"/>
      <c r="D6562" s="629"/>
      <c r="F6562" s="846"/>
    </row>
    <row r="6563" spans="1:6">
      <c r="A6563" s="1081"/>
      <c r="B6563" s="429" t="s">
        <v>2898</v>
      </c>
      <c r="C6563" s="61"/>
      <c r="D6563" s="1169"/>
      <c r="E6563" s="661"/>
      <c r="F6563" s="837">
        <f>SUM(F6519:F6562)</f>
        <v>0</v>
      </c>
    </row>
    <row r="6564" spans="1:6">
      <c r="A6564" s="1081"/>
      <c r="B6564" s="421"/>
      <c r="C6564" s="413"/>
      <c r="D6564" s="1171"/>
      <c r="E6564" s="83"/>
      <c r="F6564" s="414"/>
    </row>
    <row r="6565" spans="1:6" ht="13.5" customHeight="1">
      <c r="A6565" s="1081"/>
      <c r="B6565" s="407" t="s">
        <v>2899</v>
      </c>
      <c r="C6565" s="408"/>
      <c r="D6565" s="629"/>
      <c r="F6565" s="846"/>
    </row>
    <row r="6566" spans="1:6">
      <c r="A6566" s="1081"/>
      <c r="B6566" s="407"/>
      <c r="C6566" s="408"/>
      <c r="D6566" s="629"/>
      <c r="F6566" s="846"/>
    </row>
    <row r="6567" spans="1:6">
      <c r="A6567" s="464" t="s">
        <v>198</v>
      </c>
      <c r="B6567" s="422" t="s">
        <v>2900</v>
      </c>
      <c r="C6567" s="415"/>
      <c r="D6567" s="169"/>
      <c r="E6567" s="13"/>
      <c r="F6567" s="411"/>
    </row>
    <row r="6568" spans="1:6">
      <c r="A6568" s="464"/>
      <c r="B6568" s="422"/>
      <c r="C6568" s="415"/>
      <c r="D6568" s="169"/>
      <c r="E6568" s="13"/>
      <c r="F6568" s="411"/>
    </row>
    <row r="6569" spans="1:6" ht="38.25">
      <c r="A6569" s="464"/>
      <c r="B6569" s="814" t="s">
        <v>2901</v>
      </c>
      <c r="C6569" s="629"/>
      <c r="D6569" s="629"/>
      <c r="F6569" s="846"/>
    </row>
    <row r="6570" spans="1:6" ht="38.25">
      <c r="A6570" s="464"/>
      <c r="B6570" s="814" t="s">
        <v>2902</v>
      </c>
      <c r="C6570" s="629"/>
      <c r="D6570" s="629"/>
      <c r="F6570" s="846"/>
    </row>
    <row r="6571" spans="1:6" ht="25.5">
      <c r="A6571" s="464"/>
      <c r="B6571" s="814" t="s">
        <v>2903</v>
      </c>
      <c r="C6571" s="789"/>
      <c r="D6571" s="629"/>
      <c r="F6571" s="846"/>
    </row>
    <row r="6572" spans="1:6">
      <c r="A6572" s="464"/>
      <c r="B6572" s="1110" t="s">
        <v>2904</v>
      </c>
      <c r="C6572" s="789"/>
      <c r="D6572" s="629"/>
      <c r="F6572" s="846"/>
    </row>
    <row r="6573" spans="1:6">
      <c r="A6573" s="464"/>
      <c r="B6573" s="1110" t="s">
        <v>1574</v>
      </c>
      <c r="C6573" s="629"/>
      <c r="D6573" s="629"/>
      <c r="F6573" s="846"/>
    </row>
    <row r="6574" spans="1:6" ht="25.5">
      <c r="A6574" s="464"/>
      <c r="B6574" s="814" t="s">
        <v>2905</v>
      </c>
      <c r="C6574" s="789"/>
      <c r="D6574" s="629"/>
      <c r="F6574" s="846"/>
    </row>
    <row r="6575" spans="1:6">
      <c r="A6575" s="464"/>
      <c r="B6575" s="814" t="s">
        <v>2906</v>
      </c>
      <c r="C6575" s="789"/>
      <c r="D6575" s="629"/>
      <c r="F6575" s="846"/>
    </row>
    <row r="6576" spans="1:6">
      <c r="A6576" s="464"/>
      <c r="B6576" s="814" t="s">
        <v>2907</v>
      </c>
      <c r="C6576" s="789"/>
      <c r="D6576" s="629"/>
      <c r="F6576" s="846"/>
    </row>
    <row r="6577" spans="1:6">
      <c r="A6577" s="464"/>
      <c r="B6577" s="814" t="s">
        <v>2908</v>
      </c>
      <c r="C6577" s="789"/>
      <c r="D6577" s="629"/>
      <c r="F6577" s="846"/>
    </row>
    <row r="6578" spans="1:6" ht="27" customHeight="1">
      <c r="A6578" s="464"/>
      <c r="B6578" s="814" t="s">
        <v>2909</v>
      </c>
      <c r="C6578" s="789"/>
      <c r="D6578" s="629"/>
      <c r="F6578" s="846"/>
    </row>
    <row r="6579" spans="1:6" ht="14.25">
      <c r="A6579" s="464"/>
      <c r="B6579" s="814" t="s">
        <v>2910</v>
      </c>
      <c r="C6579" s="789"/>
      <c r="D6579" s="629"/>
      <c r="F6579" s="846"/>
    </row>
    <row r="6580" spans="1:6" ht="14.25">
      <c r="A6580" s="464"/>
      <c r="B6580" s="617" t="s">
        <v>2911</v>
      </c>
      <c r="C6580" s="1106" t="s">
        <v>259</v>
      </c>
      <c r="D6580" s="629">
        <v>546</v>
      </c>
      <c r="F6580" s="611">
        <f>D6580*E6580</f>
        <v>0</v>
      </c>
    </row>
    <row r="6581" spans="1:6">
      <c r="A6581" s="464"/>
      <c r="B6581" s="148"/>
      <c r="C6581" s="434"/>
      <c r="D6581" s="1171"/>
      <c r="E6581" s="83"/>
      <c r="F6581" s="83"/>
    </row>
    <row r="6582" spans="1:6">
      <c r="A6582" s="464"/>
      <c r="B6582" s="148"/>
      <c r="C6582" s="434"/>
      <c r="D6582" s="1171"/>
      <c r="E6582" s="83"/>
      <c r="F6582" s="414"/>
    </row>
    <row r="6583" spans="1:6">
      <c r="A6583" s="464" t="s">
        <v>200</v>
      </c>
      <c r="B6583" s="422" t="s">
        <v>2912</v>
      </c>
      <c r="C6583" s="415"/>
      <c r="D6583" s="169"/>
      <c r="E6583" s="13"/>
      <c r="F6583" s="411"/>
    </row>
    <row r="6584" spans="1:6">
      <c r="A6584" s="464"/>
      <c r="B6584" s="1098"/>
      <c r="C6584" s="789"/>
      <c r="D6584" s="629"/>
      <c r="F6584" s="846"/>
    </row>
    <row r="6585" spans="1:6">
      <c r="A6585" s="464"/>
      <c r="B6585" s="814" t="s">
        <v>1574</v>
      </c>
      <c r="C6585" s="789"/>
      <c r="D6585" s="629"/>
      <c r="F6585" s="846"/>
    </row>
    <row r="6586" spans="1:6" ht="25.5">
      <c r="A6586" s="464"/>
      <c r="B6586" s="1107" t="s">
        <v>3589</v>
      </c>
      <c r="C6586" s="789"/>
      <c r="D6586" s="629"/>
      <c r="F6586" s="846"/>
    </row>
    <row r="6587" spans="1:6" ht="38.25">
      <c r="A6587" s="464"/>
      <c r="B6587" s="814" t="s">
        <v>2913</v>
      </c>
      <c r="C6587" s="789"/>
      <c r="D6587" s="629"/>
      <c r="F6587" s="846"/>
    </row>
    <row r="6588" spans="1:6" ht="25.5">
      <c r="A6588" s="464"/>
      <c r="B6588" s="814" t="s">
        <v>2914</v>
      </c>
      <c r="C6588" s="789"/>
      <c r="D6588" s="629"/>
      <c r="F6588" s="846"/>
    </row>
    <row r="6589" spans="1:6" ht="25.5">
      <c r="A6589" s="464"/>
      <c r="B6589" s="814" t="s">
        <v>2915</v>
      </c>
      <c r="C6589" s="789"/>
      <c r="D6589" s="629"/>
      <c r="F6589" s="846"/>
    </row>
    <row r="6590" spans="1:6" ht="25.5">
      <c r="A6590" s="464"/>
      <c r="B6590" s="814" t="s">
        <v>2916</v>
      </c>
      <c r="C6590" s="789"/>
      <c r="D6590" s="629"/>
      <c r="F6590" s="846"/>
    </row>
    <row r="6591" spans="1:6" ht="25.5">
      <c r="A6591" s="464"/>
      <c r="B6591" s="814" t="s">
        <v>2917</v>
      </c>
      <c r="C6591" s="789"/>
      <c r="D6591" s="629"/>
      <c r="F6591" s="846"/>
    </row>
    <row r="6592" spans="1:6">
      <c r="A6592" s="464"/>
      <c r="B6592" s="814" t="s">
        <v>2918</v>
      </c>
      <c r="C6592" s="789"/>
      <c r="D6592" s="629"/>
      <c r="F6592" s="846"/>
    </row>
    <row r="6593" spans="1:6" ht="25.5">
      <c r="A6593" s="464"/>
      <c r="B6593" s="814" t="s">
        <v>2919</v>
      </c>
      <c r="C6593" s="789"/>
      <c r="D6593" s="629"/>
      <c r="F6593" s="846"/>
    </row>
    <row r="6594" spans="1:6" ht="25.5">
      <c r="A6594" s="464"/>
      <c r="B6594" s="814" t="s">
        <v>2920</v>
      </c>
      <c r="C6594" s="789"/>
      <c r="D6594" s="629"/>
      <c r="F6594" s="846"/>
    </row>
    <row r="6595" spans="1:6">
      <c r="A6595" s="464"/>
      <c r="B6595" s="814" t="s">
        <v>2921</v>
      </c>
      <c r="C6595" s="789"/>
      <c r="D6595" s="629"/>
      <c r="F6595" s="846"/>
    </row>
    <row r="6596" spans="1:6">
      <c r="A6596" s="464"/>
      <c r="B6596" s="814" t="s">
        <v>2922</v>
      </c>
      <c r="C6596" s="789" t="s">
        <v>63</v>
      </c>
      <c r="D6596" s="629">
        <v>272</v>
      </c>
      <c r="F6596" s="611">
        <f>D6596*E6596</f>
        <v>0</v>
      </c>
    </row>
    <row r="6597" spans="1:6">
      <c r="A6597" s="464"/>
      <c r="B6597" s="435"/>
      <c r="C6597" s="418"/>
      <c r="D6597" s="1182"/>
      <c r="E6597" s="419"/>
      <c r="F6597" s="419"/>
    </row>
    <row r="6598" spans="1:6">
      <c r="A6598" s="464"/>
      <c r="B6598" s="421"/>
      <c r="C6598" s="413"/>
      <c r="D6598" s="1171"/>
      <c r="E6598" s="83"/>
      <c r="F6598" s="414"/>
    </row>
    <row r="6599" spans="1:6">
      <c r="A6599" s="464" t="s">
        <v>203</v>
      </c>
      <c r="B6599" s="42" t="s">
        <v>2923</v>
      </c>
      <c r="C6599" s="42"/>
      <c r="D6599" s="415"/>
      <c r="E6599" s="42"/>
      <c r="F6599" s="42"/>
    </row>
    <row r="6600" spans="1:6">
      <c r="A6600" s="464"/>
      <c r="B6600" s="814"/>
      <c r="C6600" s="789"/>
      <c r="D6600" s="789"/>
      <c r="F6600" s="846"/>
    </row>
    <row r="6601" spans="1:6" ht="261" customHeight="1">
      <c r="A6601" s="464"/>
      <c r="B6601" s="1103" t="s">
        <v>3590</v>
      </c>
      <c r="C6601" s="789" t="s">
        <v>63</v>
      </c>
      <c r="D6601" s="629">
        <v>122</v>
      </c>
      <c r="F6601" s="611">
        <f>D6601*E6601</f>
        <v>0</v>
      </c>
    </row>
    <row r="6602" spans="1:6" ht="22.5" customHeight="1">
      <c r="A6602" s="464"/>
      <c r="B6602" s="421"/>
      <c r="C6602" s="413"/>
      <c r="D6602" s="1171"/>
      <c r="E6602" s="83"/>
      <c r="F6602" s="414"/>
    </row>
    <row r="6603" spans="1:6">
      <c r="A6603" s="464"/>
      <c r="B6603" s="421"/>
      <c r="C6603" s="413"/>
      <c r="D6603" s="1171"/>
      <c r="E6603" s="83"/>
      <c r="F6603" s="414"/>
    </row>
    <row r="6604" spans="1:6">
      <c r="A6604" s="464" t="s">
        <v>205</v>
      </c>
      <c r="B6604" s="410" t="s">
        <v>2924</v>
      </c>
      <c r="C6604" s="415"/>
      <c r="D6604" s="169"/>
      <c r="E6604" s="13"/>
      <c r="F6604" s="411"/>
    </row>
    <row r="6605" spans="1:6">
      <c r="A6605" s="464"/>
      <c r="B6605" s="410"/>
      <c r="C6605" s="415"/>
      <c r="D6605" s="169"/>
      <c r="E6605" s="13"/>
      <c r="F6605" s="411"/>
    </row>
    <row r="6606" spans="1:6" ht="76.5">
      <c r="A6606" s="464"/>
      <c r="B6606" s="814" t="s">
        <v>2925</v>
      </c>
      <c r="C6606" s="789"/>
      <c r="D6606" s="629"/>
      <c r="F6606" s="846"/>
    </row>
    <row r="6607" spans="1:6" ht="22.5" customHeight="1">
      <c r="A6607" s="464"/>
      <c r="B6607" s="814" t="s">
        <v>2926</v>
      </c>
      <c r="C6607" s="789"/>
      <c r="D6607" s="629"/>
      <c r="F6607" s="846"/>
    </row>
    <row r="6608" spans="1:6" ht="38.25">
      <c r="A6608" s="464"/>
      <c r="B6608" s="1107" t="s">
        <v>3591</v>
      </c>
      <c r="C6608" s="789"/>
      <c r="D6608" s="629"/>
      <c r="F6608" s="846"/>
    </row>
    <row r="6609" spans="1:6" ht="25.5">
      <c r="A6609" s="464"/>
      <c r="B6609" s="1107" t="s">
        <v>3592</v>
      </c>
      <c r="C6609" s="789"/>
      <c r="D6609" s="629"/>
      <c r="F6609" s="846"/>
    </row>
    <row r="6610" spans="1:6" ht="25.5">
      <c r="A6610" s="464"/>
      <c r="B6610" s="814" t="s">
        <v>2927</v>
      </c>
      <c r="C6610" s="1106"/>
      <c r="D6610" s="629"/>
      <c r="F6610" s="846"/>
    </row>
    <row r="6611" spans="1:6">
      <c r="A6611" s="464"/>
      <c r="B6611" s="814" t="s">
        <v>2928</v>
      </c>
      <c r="C6611" s="789"/>
      <c r="D6611" s="629"/>
      <c r="F6611" s="846"/>
    </row>
    <row r="6612" spans="1:6" ht="51">
      <c r="A6612" s="464"/>
      <c r="B6612" s="814" t="s">
        <v>2929</v>
      </c>
      <c r="C6612" s="832"/>
      <c r="D6612" s="789"/>
      <c r="E6612" s="832"/>
      <c r="F6612" s="832"/>
    </row>
    <row r="6613" spans="1:6">
      <c r="A6613" s="464"/>
      <c r="B6613" s="814" t="s">
        <v>2930</v>
      </c>
      <c r="C6613" s="832"/>
      <c r="D6613" s="789"/>
      <c r="E6613" s="832"/>
      <c r="F6613" s="832"/>
    </row>
    <row r="6614" spans="1:6" ht="14.25">
      <c r="A6614" s="464"/>
      <c r="B6614" s="814" t="s">
        <v>2931</v>
      </c>
      <c r="C6614" s="1106" t="s">
        <v>2932</v>
      </c>
      <c r="D6614" s="629">
        <v>1140</v>
      </c>
      <c r="F6614" s="611">
        <f>D6614*E6614</f>
        <v>0</v>
      </c>
    </row>
    <row r="6615" spans="1:6">
      <c r="A6615" s="464"/>
      <c r="B6615" s="421"/>
      <c r="C6615" s="434"/>
      <c r="D6615" s="1171"/>
      <c r="E6615" s="83"/>
      <c r="F6615" s="414"/>
    </row>
    <row r="6616" spans="1:6">
      <c r="A6616" s="464"/>
      <c r="B6616" s="436"/>
      <c r="C6616" s="413"/>
      <c r="D6616" s="1171"/>
      <c r="E6616" s="83"/>
      <c r="F6616" s="414"/>
    </row>
    <row r="6617" spans="1:6">
      <c r="A6617" s="464"/>
      <c r="B6617" s="436"/>
      <c r="C6617" s="413"/>
      <c r="D6617" s="1171"/>
      <c r="E6617" s="83"/>
      <c r="F6617" s="414"/>
    </row>
    <row r="6618" spans="1:6">
      <c r="A6618" s="464"/>
      <c r="B6618" s="436"/>
      <c r="C6618" s="413"/>
      <c r="D6618" s="1171"/>
      <c r="E6618" s="83"/>
      <c r="F6618" s="414"/>
    </row>
    <row r="6619" spans="1:6">
      <c r="A6619" s="464"/>
      <c r="B6619" s="436"/>
      <c r="C6619" s="413"/>
      <c r="D6619" s="1171"/>
      <c r="E6619" s="83"/>
      <c r="F6619" s="414"/>
    </row>
    <row r="6620" spans="1:6">
      <c r="A6620" s="464"/>
      <c r="B6620" s="429" t="s">
        <v>2933</v>
      </c>
      <c r="C6620" s="61"/>
      <c r="D6620" s="1169"/>
      <c r="E6620" s="661"/>
      <c r="F6620" s="837">
        <f>SUM(F6567:F6619)</f>
        <v>0</v>
      </c>
    </row>
    <row r="6621" spans="1:6">
      <c r="A6621" s="464"/>
      <c r="B6621" s="436"/>
      <c r="C6621" s="431"/>
      <c r="D6621" s="1171"/>
      <c r="E6621" s="83"/>
      <c r="F6621" s="414"/>
    </row>
    <row r="6622" spans="1:6">
      <c r="A6622" s="1081"/>
      <c r="B6622" s="407" t="s">
        <v>2934</v>
      </c>
      <c r="C6622" s="789"/>
      <c r="D6622" s="629"/>
      <c r="F6622" s="846"/>
    </row>
    <row r="6623" spans="1:6">
      <c r="A6623" s="1081"/>
      <c r="B6623" s="437"/>
      <c r="C6623" s="413"/>
      <c r="D6623" s="1171"/>
      <c r="E6623" s="83"/>
      <c r="F6623" s="414"/>
    </row>
    <row r="6624" spans="1:6">
      <c r="A6624" s="464" t="s">
        <v>198</v>
      </c>
      <c r="B6624" s="186" t="s">
        <v>2935</v>
      </c>
      <c r="C6624" s="415"/>
      <c r="D6624" s="415"/>
      <c r="E6624" s="410"/>
      <c r="F6624" s="186"/>
    </row>
    <row r="6625" spans="1:6">
      <c r="A6625" s="464"/>
      <c r="B6625" s="186"/>
      <c r="C6625" s="415"/>
      <c r="D6625" s="415"/>
      <c r="E6625" s="410"/>
      <c r="F6625" s="186"/>
    </row>
    <row r="6626" spans="1:6" ht="140.25">
      <c r="A6626" s="464"/>
      <c r="B6626" s="1103" t="s">
        <v>3619</v>
      </c>
      <c r="C6626" s="789"/>
      <c r="D6626" s="789"/>
      <c r="E6626" s="811"/>
      <c r="F6626" s="811"/>
    </row>
    <row r="6627" spans="1:6" ht="101.25" customHeight="1">
      <c r="A6627" s="464"/>
      <c r="B6627" s="1111" t="s">
        <v>2936</v>
      </c>
      <c r="C6627" s="60"/>
      <c r="D6627" s="789"/>
      <c r="E6627" s="814"/>
      <c r="F6627" s="811"/>
    </row>
    <row r="6628" spans="1:6" ht="32.25" customHeight="1">
      <c r="A6628" s="464"/>
      <c r="B6628" s="1098" t="s">
        <v>2937</v>
      </c>
      <c r="C6628" s="60"/>
      <c r="D6628" s="789"/>
      <c r="E6628" s="814"/>
      <c r="F6628" s="814"/>
    </row>
    <row r="6629" spans="1:6" ht="14.25">
      <c r="A6629" s="464"/>
      <c r="B6629" s="814" t="s">
        <v>2938</v>
      </c>
      <c r="C6629" s="1106" t="s">
        <v>2932</v>
      </c>
      <c r="D6629" s="639">
        <v>125</v>
      </c>
      <c r="E6629" s="945"/>
      <c r="F6629" s="611">
        <f>D6629*E6629</f>
        <v>0</v>
      </c>
    </row>
    <row r="6630" spans="1:6" ht="14.25">
      <c r="A6630" s="464"/>
      <c r="B6630" s="814" t="s">
        <v>2939</v>
      </c>
      <c r="C6630" s="1106" t="s">
        <v>2940</v>
      </c>
      <c r="D6630" s="639">
        <v>15</v>
      </c>
      <c r="E6630" s="945"/>
      <c r="F6630" s="611">
        <f>D6630*E6630</f>
        <v>0</v>
      </c>
    </row>
    <row r="6631" spans="1:6">
      <c r="A6631" s="464"/>
      <c r="B6631" s="814" t="s">
        <v>2941</v>
      </c>
      <c r="C6631" s="1106" t="s">
        <v>418</v>
      </c>
      <c r="D6631" s="639">
        <v>1500</v>
      </c>
      <c r="E6631" s="945"/>
      <c r="F6631" s="611">
        <f>D6631*E6631</f>
        <v>0</v>
      </c>
    </row>
    <row r="6632" spans="1:6">
      <c r="A6632" s="464"/>
      <c r="B6632" s="438"/>
      <c r="C6632" s="439"/>
      <c r="D6632" s="1184"/>
      <c r="E6632" s="440"/>
      <c r="F6632" s="419"/>
    </row>
    <row r="6633" spans="1:6" ht="25.5">
      <c r="A6633" s="464" t="s">
        <v>200</v>
      </c>
      <c r="B6633" s="441" t="s">
        <v>2942</v>
      </c>
      <c r="C6633" s="442"/>
      <c r="D6633" s="1185"/>
      <c r="E6633" s="1112"/>
      <c r="F6633" s="1113"/>
    </row>
    <row r="6634" spans="1:6" ht="102">
      <c r="A6634" s="464"/>
      <c r="B6634" s="1114" t="s">
        <v>2943</v>
      </c>
      <c r="C6634" s="1106" t="s">
        <v>259</v>
      </c>
      <c r="D6634" s="639">
        <v>5</v>
      </c>
      <c r="E6634" s="945"/>
      <c r="F6634" s="611">
        <f>D6634*E6634</f>
        <v>0</v>
      </c>
    </row>
    <row r="6635" spans="1:6">
      <c r="A6635" s="464"/>
      <c r="B6635" s="443"/>
      <c r="C6635" s="444"/>
      <c r="D6635" s="1186"/>
      <c r="E6635" s="445"/>
      <c r="F6635" s="446"/>
    </row>
    <row r="6636" spans="1:6" ht="25.5">
      <c r="A6636" s="464" t="s">
        <v>203</v>
      </c>
      <c r="B6636" s="441" t="s">
        <v>2944</v>
      </c>
      <c r="C6636" s="442"/>
      <c r="D6636" s="1185"/>
      <c r="E6636" s="1112"/>
      <c r="F6636" s="1113"/>
    </row>
    <row r="6637" spans="1:6" ht="102">
      <c r="A6637" s="464"/>
      <c r="B6637" s="1114" t="s">
        <v>2945</v>
      </c>
      <c r="C6637" s="1106" t="s">
        <v>259</v>
      </c>
      <c r="D6637" s="639">
        <v>1</v>
      </c>
      <c r="E6637" s="945"/>
      <c r="F6637" s="611">
        <f>D6637*E6637</f>
        <v>0</v>
      </c>
    </row>
    <row r="6638" spans="1:6">
      <c r="A6638" s="464"/>
      <c r="B6638" s="1114"/>
      <c r="C6638" s="1106"/>
      <c r="D6638" s="639"/>
      <c r="E6638" s="945"/>
    </row>
    <row r="6639" spans="1:6" ht="38.25">
      <c r="A6639" s="464" t="s">
        <v>205</v>
      </c>
      <c r="B6639" s="441" t="s">
        <v>2946</v>
      </c>
      <c r="C6639" s="447"/>
      <c r="D6639" s="1187"/>
      <c r="E6639" s="448"/>
      <c r="F6639" s="449"/>
    </row>
    <row r="6640" spans="1:6">
      <c r="A6640" s="464"/>
      <c r="B6640" s="1115" t="s">
        <v>1574</v>
      </c>
      <c r="C6640" s="450"/>
      <c r="D6640" s="1188"/>
      <c r="E6640" s="1116"/>
      <c r="F6640" s="1117"/>
    </row>
    <row r="6641" spans="1:6" ht="63.75">
      <c r="A6641" s="464"/>
      <c r="B6641" s="1115" t="s">
        <v>3593</v>
      </c>
      <c r="C6641" s="450"/>
      <c r="D6641" s="1188"/>
      <c r="E6641" s="1116"/>
      <c r="F6641" s="1117"/>
    </row>
    <row r="6642" spans="1:6" ht="51">
      <c r="A6642" s="464"/>
      <c r="B6642" s="1115" t="s">
        <v>3594</v>
      </c>
      <c r="C6642" s="450"/>
      <c r="D6642" s="1188"/>
      <c r="E6642" s="1116"/>
      <c r="F6642" s="1117"/>
    </row>
    <row r="6643" spans="1:6" ht="18" customHeight="1">
      <c r="A6643" s="464"/>
      <c r="B6643" s="1115" t="s">
        <v>2947</v>
      </c>
      <c r="C6643" s="896" t="s">
        <v>136</v>
      </c>
      <c r="D6643" s="629">
        <v>1</v>
      </c>
      <c r="E6643" s="945"/>
      <c r="F6643" s="611">
        <f>D6643*E6643</f>
        <v>0</v>
      </c>
    </row>
    <row r="6644" spans="1:6">
      <c r="A6644" s="464"/>
      <c r="B6644" s="451"/>
      <c r="C6644" s="452"/>
      <c r="D6644" s="1188"/>
      <c r="E6644" s="1116"/>
      <c r="F6644" s="1117"/>
    </row>
    <row r="6645" spans="1:6" ht="33.75" customHeight="1">
      <c r="A6645" s="464" t="s">
        <v>137</v>
      </c>
      <c r="B6645" s="441" t="s">
        <v>2948</v>
      </c>
      <c r="C6645" s="453"/>
      <c r="D6645" s="415"/>
      <c r="E6645" s="13"/>
      <c r="F6645" s="411"/>
    </row>
    <row r="6646" spans="1:6" ht="51">
      <c r="A6646" s="464"/>
      <c r="B6646" s="1115" t="s">
        <v>2949</v>
      </c>
      <c r="C6646" s="896"/>
      <c r="D6646" s="629"/>
    </row>
    <row r="6647" spans="1:6">
      <c r="A6647" s="464"/>
      <c r="B6647" s="922" t="s">
        <v>2947</v>
      </c>
      <c r="C6647" s="896" t="s">
        <v>136</v>
      </c>
      <c r="D6647" s="629">
        <v>1</v>
      </c>
      <c r="E6647" s="945"/>
      <c r="F6647" s="611">
        <f>D6647*E6647</f>
        <v>0</v>
      </c>
    </row>
    <row r="6648" spans="1:6">
      <c r="A6648" s="464"/>
      <c r="B6648" s="287"/>
      <c r="C6648" s="413"/>
      <c r="D6648" s="1170"/>
      <c r="E6648" s="432"/>
      <c r="F6648" s="83"/>
    </row>
    <row r="6649" spans="1:6" ht="51">
      <c r="A6649" s="464"/>
      <c r="B6649" s="824" t="s">
        <v>2950</v>
      </c>
      <c r="C6649" s="896" t="s">
        <v>136</v>
      </c>
      <c r="D6649" s="639">
        <v>5</v>
      </c>
      <c r="E6649" s="945"/>
      <c r="F6649" s="611">
        <f>D6649*E6649</f>
        <v>0</v>
      </c>
    </row>
    <row r="6650" spans="1:6" ht="36" customHeight="1">
      <c r="A6650" s="464"/>
      <c r="B6650" s="454"/>
      <c r="C6650" s="434"/>
      <c r="D6650" s="1170"/>
      <c r="E6650" s="432"/>
      <c r="F6650" s="83"/>
    </row>
    <row r="6651" spans="1:6">
      <c r="A6651" s="464"/>
      <c r="B6651" s="454"/>
      <c r="C6651" s="434"/>
      <c r="D6651" s="1170"/>
      <c r="E6651" s="432"/>
      <c r="F6651" s="83"/>
    </row>
    <row r="6652" spans="1:6">
      <c r="A6652" s="1085"/>
      <c r="B6652" s="412"/>
      <c r="C6652" s="426"/>
      <c r="D6652" s="1171"/>
      <c r="E6652" s="82"/>
      <c r="F6652" s="455"/>
    </row>
    <row r="6653" spans="1:6" ht="25.5">
      <c r="A6653" s="1085"/>
      <c r="B6653" s="429" t="s">
        <v>2951</v>
      </c>
      <c r="C6653" s="61"/>
      <c r="D6653" s="1169"/>
      <c r="E6653" s="661"/>
      <c r="F6653" s="837">
        <f>SUM(F6624:F6650)</f>
        <v>0</v>
      </c>
    </row>
    <row r="6654" spans="1:6">
      <c r="A6654" s="1085"/>
      <c r="B6654" s="430"/>
      <c r="C6654" s="456"/>
      <c r="D6654" s="1176"/>
      <c r="E6654" s="83"/>
      <c r="F6654" s="414"/>
    </row>
    <row r="6655" spans="1:6">
      <c r="A6655" s="1085"/>
      <c r="B6655" s="407" t="s">
        <v>2952</v>
      </c>
      <c r="C6655" s="789"/>
      <c r="D6655" s="629"/>
      <c r="F6655" s="846"/>
    </row>
    <row r="6656" spans="1:6">
      <c r="A6656" s="1085"/>
      <c r="B6656" s="437"/>
      <c r="C6656" s="413"/>
      <c r="D6656" s="1171"/>
      <c r="E6656" s="83"/>
      <c r="F6656" s="414"/>
    </row>
    <row r="6657" spans="1:6">
      <c r="A6657" s="464" t="s">
        <v>198</v>
      </c>
      <c r="B6657" s="422" t="s">
        <v>2953</v>
      </c>
      <c r="C6657" s="415"/>
      <c r="D6657" s="415"/>
      <c r="E6657" s="13"/>
      <c r="F6657" s="411"/>
    </row>
    <row r="6658" spans="1:6" ht="204">
      <c r="A6658" s="464"/>
      <c r="B6658" s="824" t="s">
        <v>3620</v>
      </c>
      <c r="C6658" s="789"/>
      <c r="D6658" s="789"/>
      <c r="F6658" s="846"/>
    </row>
    <row r="6659" spans="1:6">
      <c r="A6659" s="464"/>
      <c r="B6659" s="1098" t="s">
        <v>2954</v>
      </c>
      <c r="C6659" s="789" t="s">
        <v>136</v>
      </c>
      <c r="D6659" s="639">
        <v>3</v>
      </c>
      <c r="E6659" s="945"/>
      <c r="F6659" s="611">
        <f>D6659*E6659</f>
        <v>0</v>
      </c>
    </row>
    <row r="6660" spans="1:6">
      <c r="A6660" s="464"/>
      <c r="B6660" s="421"/>
      <c r="C6660" s="287"/>
      <c r="D6660" s="1170"/>
      <c r="E6660" s="432"/>
      <c r="F6660" s="83"/>
    </row>
    <row r="6661" spans="1:6">
      <c r="A6661" s="464" t="s">
        <v>200</v>
      </c>
      <c r="B6661" s="422" t="s">
        <v>2955</v>
      </c>
      <c r="C6661" s="415"/>
      <c r="D6661" s="415"/>
      <c r="E6661" s="13"/>
      <c r="F6661" s="411"/>
    </row>
    <row r="6662" spans="1:6" ht="114.75">
      <c r="A6662" s="464"/>
      <c r="B6662" s="824" t="s">
        <v>2956</v>
      </c>
      <c r="C6662" s="811"/>
      <c r="D6662" s="639"/>
      <c r="E6662" s="945"/>
    </row>
    <row r="6663" spans="1:6" ht="25.5">
      <c r="A6663" s="464"/>
      <c r="B6663" s="824" t="s">
        <v>2957</v>
      </c>
      <c r="C6663" s="811"/>
      <c r="D6663" s="639"/>
      <c r="E6663" s="945"/>
    </row>
    <row r="6664" spans="1:6" ht="63.75">
      <c r="A6664" s="464"/>
      <c r="B6664" s="824" t="s">
        <v>2958</v>
      </c>
      <c r="C6664" s="811"/>
      <c r="D6664" s="639"/>
      <c r="E6664" s="945"/>
    </row>
    <row r="6665" spans="1:6" ht="78.75" customHeight="1">
      <c r="A6665" s="464"/>
      <c r="B6665" s="830" t="s">
        <v>3621</v>
      </c>
      <c r="C6665" s="789"/>
      <c r="D6665" s="789"/>
      <c r="F6665" s="846"/>
    </row>
    <row r="6666" spans="1:6">
      <c r="A6666" s="464"/>
      <c r="B6666" s="824" t="s">
        <v>2959</v>
      </c>
      <c r="C6666" s="789"/>
      <c r="D6666" s="789"/>
      <c r="F6666" s="846"/>
    </row>
    <row r="6667" spans="1:6" ht="25.5">
      <c r="A6667" s="464"/>
      <c r="B6667" s="824" t="s">
        <v>2960</v>
      </c>
      <c r="C6667" s="789"/>
      <c r="D6667" s="789"/>
      <c r="F6667" s="846"/>
    </row>
    <row r="6668" spans="1:6">
      <c r="A6668" s="464"/>
      <c r="B6668" s="817" t="s">
        <v>4221</v>
      </c>
      <c r="C6668" s="789" t="s">
        <v>63</v>
      </c>
      <c r="D6668" s="629">
        <v>30</v>
      </c>
      <c r="F6668" s="611">
        <f>D6668*E6668</f>
        <v>0</v>
      </c>
    </row>
    <row r="6669" spans="1:6">
      <c r="A6669" s="464"/>
      <c r="B6669" s="287"/>
      <c r="C6669" s="413"/>
      <c r="D6669" s="1171"/>
      <c r="E6669" s="83"/>
      <c r="F6669" s="83"/>
    </row>
    <row r="6670" spans="1:6">
      <c r="A6670" s="464" t="s">
        <v>203</v>
      </c>
      <c r="B6670" s="186" t="s">
        <v>4271</v>
      </c>
      <c r="C6670" s="415"/>
      <c r="D6670" s="169"/>
      <c r="E6670" s="13"/>
      <c r="F6670" s="13"/>
    </row>
    <row r="6671" spans="1:6" ht="165.75">
      <c r="A6671" s="464"/>
      <c r="B6671" s="1103" t="s">
        <v>3595</v>
      </c>
      <c r="C6671" s="789"/>
      <c r="D6671" s="629"/>
    </row>
    <row r="6672" spans="1:6">
      <c r="A6672" s="1143"/>
      <c r="B6672" s="1091" t="s">
        <v>3729</v>
      </c>
      <c r="C6672" s="631"/>
      <c r="D6672" s="643"/>
      <c r="E6672" s="718"/>
      <c r="F6672" s="615">
        <f t="shared" ref="F6672:F6673" si="99">D6672*E6672</f>
        <v>0</v>
      </c>
    </row>
    <row r="6673" spans="1:6">
      <c r="A6673" s="1143"/>
      <c r="B6673" s="1091"/>
      <c r="C6673" s="631"/>
      <c r="D6673" s="643"/>
      <c r="E6673" s="718"/>
      <c r="F6673" s="615">
        <f t="shared" si="99"/>
        <v>0</v>
      </c>
    </row>
    <row r="6674" spans="1:6" ht="165.75">
      <c r="A6674" s="464"/>
      <c r="B6674" s="1103" t="s">
        <v>3622</v>
      </c>
      <c r="C6674" s="789"/>
      <c r="D6674" s="629"/>
    </row>
    <row r="6675" spans="1:6" ht="25.5">
      <c r="A6675" s="464"/>
      <c r="B6675" s="42" t="s">
        <v>2961</v>
      </c>
      <c r="C6675" s="789"/>
      <c r="D6675" s="629"/>
    </row>
    <row r="6676" spans="1:6" ht="31.5" customHeight="1">
      <c r="A6676" s="464"/>
      <c r="B6676" s="1118" t="s">
        <v>2962</v>
      </c>
      <c r="C6676" s="789" t="s">
        <v>63</v>
      </c>
      <c r="D6676" s="629">
        <v>55</v>
      </c>
      <c r="F6676" s="611">
        <f>D6676*E6676</f>
        <v>0</v>
      </c>
    </row>
    <row r="6677" spans="1:6">
      <c r="A6677" s="464"/>
      <c r="B6677" s="457"/>
      <c r="C6677" s="413"/>
      <c r="D6677" s="1171"/>
      <c r="E6677" s="83"/>
      <c r="F6677" s="83"/>
    </row>
    <row r="6678" spans="1:6">
      <c r="A6678" s="464" t="s">
        <v>205</v>
      </c>
      <c r="B6678" s="422" t="s">
        <v>2963</v>
      </c>
      <c r="C6678" s="415"/>
      <c r="D6678" s="415"/>
      <c r="E6678" s="13"/>
      <c r="F6678" s="411"/>
    </row>
    <row r="6679" spans="1:6" ht="114.75">
      <c r="A6679" s="464"/>
      <c r="B6679" s="1103" t="s">
        <v>3597</v>
      </c>
      <c r="C6679" s="789"/>
      <c r="D6679" s="789"/>
      <c r="F6679" s="846"/>
    </row>
    <row r="6680" spans="1:6">
      <c r="A6680" s="1143"/>
      <c r="B6680" s="1091" t="s">
        <v>3729</v>
      </c>
      <c r="C6680" s="631"/>
      <c r="D6680" s="643"/>
      <c r="E6680" s="718"/>
      <c r="F6680" s="615">
        <f t="shared" ref="F6680:F6681" si="100">D6680*E6680</f>
        <v>0</v>
      </c>
    </row>
    <row r="6681" spans="1:6">
      <c r="A6681" s="1143"/>
      <c r="B6681" s="1091"/>
      <c r="C6681" s="631"/>
      <c r="D6681" s="643"/>
      <c r="E6681" s="718"/>
      <c r="F6681" s="615">
        <f t="shared" si="100"/>
        <v>0</v>
      </c>
    </row>
    <row r="6682" spans="1:6" ht="137.25" customHeight="1">
      <c r="A6682" s="464"/>
      <c r="B6682" s="1111" t="s">
        <v>3596</v>
      </c>
      <c r="C6682" s="789"/>
      <c r="D6682" s="789"/>
      <c r="F6682" s="846"/>
    </row>
    <row r="6683" spans="1:6">
      <c r="A6683" s="464"/>
      <c r="B6683" s="1098" t="s">
        <v>2954</v>
      </c>
      <c r="C6683" s="811"/>
      <c r="D6683" s="639"/>
      <c r="E6683" s="945"/>
    </row>
    <row r="6684" spans="1:6">
      <c r="A6684" s="464"/>
      <c r="B6684" s="1098" t="s">
        <v>2964</v>
      </c>
      <c r="C6684" s="811" t="s">
        <v>136</v>
      </c>
      <c r="D6684" s="639">
        <v>3</v>
      </c>
      <c r="E6684" s="945"/>
      <c r="F6684" s="611">
        <f>D6684*E6684</f>
        <v>0</v>
      </c>
    </row>
    <row r="6685" spans="1:6">
      <c r="A6685" s="464"/>
      <c r="B6685" s="287"/>
      <c r="C6685" s="287"/>
      <c r="D6685" s="1170"/>
      <c r="E6685" s="432"/>
      <c r="F6685" s="83"/>
    </row>
    <row r="6686" spans="1:6">
      <c r="A6686" s="464" t="s">
        <v>137</v>
      </c>
      <c r="B6686" s="422" t="s">
        <v>2965</v>
      </c>
      <c r="C6686" s="415"/>
      <c r="D6686" s="415"/>
      <c r="E6686" s="13"/>
      <c r="F6686" s="411"/>
    </row>
    <row r="6687" spans="1:6" ht="102">
      <c r="A6687" s="464"/>
      <c r="B6687" s="1111" t="s">
        <v>2966</v>
      </c>
      <c r="C6687" s="811"/>
      <c r="D6687" s="639"/>
      <c r="E6687" s="945"/>
    </row>
    <row r="6688" spans="1:6" ht="25.5">
      <c r="A6688" s="464"/>
      <c r="B6688" s="814" t="s">
        <v>2957</v>
      </c>
      <c r="C6688" s="811"/>
      <c r="D6688" s="639"/>
      <c r="E6688" s="945"/>
    </row>
    <row r="6689" spans="1:6" ht="25.5">
      <c r="A6689" s="464"/>
      <c r="B6689" s="814" t="s">
        <v>2967</v>
      </c>
      <c r="C6689" s="811"/>
      <c r="D6689" s="639"/>
      <c r="E6689" s="945"/>
    </row>
    <row r="6690" spans="1:6" ht="83.25" customHeight="1">
      <c r="A6690" s="464"/>
      <c r="B6690" s="814" t="s">
        <v>3623</v>
      </c>
      <c r="C6690" s="789"/>
      <c r="D6690" s="789"/>
      <c r="F6690" s="846"/>
    </row>
    <row r="6691" spans="1:6">
      <c r="A6691" s="464"/>
      <c r="B6691" s="814" t="s">
        <v>2959</v>
      </c>
      <c r="C6691" s="789"/>
      <c r="D6691" s="789"/>
      <c r="F6691" s="846"/>
    </row>
    <row r="6692" spans="1:6" ht="25.5">
      <c r="A6692" s="464"/>
      <c r="B6692" s="814" t="s">
        <v>2960</v>
      </c>
      <c r="C6692" s="789"/>
      <c r="D6692" s="789"/>
      <c r="F6692" s="846"/>
    </row>
    <row r="6693" spans="1:6">
      <c r="A6693" s="464"/>
      <c r="B6693" s="817" t="s">
        <v>4222</v>
      </c>
      <c r="C6693" s="789" t="s">
        <v>63</v>
      </c>
      <c r="D6693" s="629">
        <v>40</v>
      </c>
      <c r="F6693" s="611">
        <f>D6693*E6693</f>
        <v>0</v>
      </c>
    </row>
    <row r="6694" spans="1:6">
      <c r="A6694" s="464"/>
      <c r="B6694" s="458"/>
      <c r="C6694" s="413"/>
      <c r="D6694" s="413"/>
      <c r="E6694" s="83"/>
      <c r="F6694" s="414"/>
    </row>
    <row r="6695" spans="1:6" ht="38.25">
      <c r="A6695" s="464" t="s">
        <v>144</v>
      </c>
      <c r="B6695" s="42" t="s">
        <v>2968</v>
      </c>
      <c r="C6695" s="415"/>
      <c r="D6695" s="415"/>
      <c r="E6695" s="13"/>
      <c r="F6695" s="411"/>
    </row>
    <row r="6696" spans="1:6" ht="63.75">
      <c r="A6696" s="464"/>
      <c r="B6696" s="814" t="s">
        <v>2969</v>
      </c>
      <c r="C6696" s="789"/>
      <c r="D6696" s="789"/>
      <c r="F6696" s="846"/>
    </row>
    <row r="6697" spans="1:6">
      <c r="A6697" s="464"/>
      <c r="B6697" s="817" t="s">
        <v>2970</v>
      </c>
      <c r="C6697" s="789" t="s">
        <v>136</v>
      </c>
      <c r="D6697" s="629">
        <v>3</v>
      </c>
      <c r="F6697" s="611">
        <f>D6697*E6697</f>
        <v>0</v>
      </c>
    </row>
    <row r="6698" spans="1:6">
      <c r="A6698" s="464"/>
      <c r="B6698" s="817" t="s">
        <v>2971</v>
      </c>
      <c r="C6698" s="789" t="s">
        <v>136</v>
      </c>
      <c r="D6698" s="629">
        <v>3</v>
      </c>
      <c r="F6698" s="611">
        <f>D6698*E6698</f>
        <v>0</v>
      </c>
    </row>
    <row r="6699" spans="1:6">
      <c r="A6699" s="464"/>
      <c r="B6699" s="817" t="s">
        <v>4223</v>
      </c>
      <c r="C6699" s="789" t="s">
        <v>63</v>
      </c>
      <c r="D6699" s="629">
        <v>30</v>
      </c>
      <c r="F6699" s="611">
        <f>D6699*E6699</f>
        <v>0</v>
      </c>
    </row>
    <row r="6700" spans="1:6">
      <c r="A6700" s="464"/>
      <c r="B6700" s="817" t="s">
        <v>4224</v>
      </c>
      <c r="C6700" s="789" t="s">
        <v>63</v>
      </c>
      <c r="D6700" s="629">
        <v>40</v>
      </c>
      <c r="F6700" s="611">
        <f>D6700*E6700</f>
        <v>0</v>
      </c>
    </row>
    <row r="6701" spans="1:6">
      <c r="A6701" s="464"/>
      <c r="B6701" s="458"/>
      <c r="C6701" s="413"/>
      <c r="D6701" s="413"/>
      <c r="E6701" s="83"/>
      <c r="F6701" s="414"/>
    </row>
    <row r="6702" spans="1:6">
      <c r="A6702" s="464"/>
      <c r="B6702" s="458"/>
      <c r="C6702" s="413"/>
      <c r="D6702" s="413"/>
      <c r="E6702" s="83"/>
      <c r="F6702" s="414"/>
    </row>
    <row r="6703" spans="1:6">
      <c r="A6703" s="464" t="s">
        <v>147</v>
      </c>
      <c r="B6703" s="186" t="s">
        <v>2972</v>
      </c>
      <c r="C6703" s="415"/>
      <c r="D6703" s="415"/>
      <c r="E6703" s="13"/>
      <c r="F6703" s="411"/>
    </row>
    <row r="6704" spans="1:6">
      <c r="A6704" s="464"/>
      <c r="B6704" s="814" t="s">
        <v>1574</v>
      </c>
      <c r="C6704" s="789"/>
      <c r="D6704" s="789"/>
      <c r="F6704" s="846"/>
    </row>
    <row r="6705" spans="1:6" ht="25.5">
      <c r="A6705" s="464"/>
      <c r="B6705" s="814" t="s">
        <v>2973</v>
      </c>
      <c r="C6705" s="789"/>
      <c r="D6705" s="789"/>
      <c r="F6705" s="846"/>
    </row>
    <row r="6706" spans="1:6" s="6" customFormat="1" ht="25.5">
      <c r="A6706" s="464"/>
      <c r="B6706" s="814" t="s">
        <v>2974</v>
      </c>
      <c r="C6706" s="789"/>
      <c r="D6706" s="789"/>
      <c r="E6706" s="611"/>
      <c r="F6706" s="846"/>
    </row>
    <row r="6707" spans="1:6" ht="25.5">
      <c r="A6707" s="464"/>
      <c r="B6707" s="1107" t="s">
        <v>3598</v>
      </c>
      <c r="C6707" s="789"/>
      <c r="D6707" s="789"/>
      <c r="F6707" s="846"/>
    </row>
    <row r="6708" spans="1:6" ht="43.5" customHeight="1">
      <c r="A6708" s="464"/>
      <c r="B6708" s="814" t="s">
        <v>4225</v>
      </c>
      <c r="C6708" s="789"/>
      <c r="D6708" s="789"/>
      <c r="F6708" s="846"/>
    </row>
    <row r="6709" spans="1:6" ht="38.25">
      <c r="A6709" s="464"/>
      <c r="B6709" s="814" t="s">
        <v>2975</v>
      </c>
      <c r="C6709" s="789"/>
      <c r="D6709" s="789"/>
      <c r="F6709" s="846"/>
    </row>
    <row r="6710" spans="1:6">
      <c r="A6710" s="464"/>
      <c r="B6710" s="817" t="s">
        <v>2976</v>
      </c>
      <c r="C6710" s="789" t="s">
        <v>63</v>
      </c>
      <c r="D6710" s="629">
        <v>155</v>
      </c>
      <c r="F6710" s="611">
        <f>D6710*E6710</f>
        <v>0</v>
      </c>
    </row>
    <row r="6711" spans="1:6">
      <c r="A6711" s="464"/>
      <c r="B6711" s="817"/>
      <c r="C6711" s="789"/>
      <c r="D6711" s="629"/>
    </row>
    <row r="6712" spans="1:6">
      <c r="A6712" s="464"/>
      <c r="B6712" s="817"/>
      <c r="C6712" s="789"/>
      <c r="D6712" s="629"/>
    </row>
    <row r="6713" spans="1:6">
      <c r="A6713" s="1119"/>
      <c r="B6713" s="186"/>
      <c r="C6713" s="789"/>
      <c r="D6713" s="789"/>
      <c r="F6713" s="846"/>
    </row>
    <row r="6714" spans="1:6">
      <c r="A6714" s="1119"/>
      <c r="B6714" s="186"/>
      <c r="C6714" s="789"/>
      <c r="D6714" s="789"/>
      <c r="F6714" s="846"/>
    </row>
    <row r="6715" spans="1:6">
      <c r="A6715" s="1119"/>
      <c r="B6715" s="429" t="s">
        <v>2977</v>
      </c>
      <c r="C6715" s="61"/>
      <c r="D6715" s="1169"/>
      <c r="E6715" s="661"/>
      <c r="F6715" s="837">
        <f>SUM(F6658:F6713)</f>
        <v>0</v>
      </c>
    </row>
    <row r="6716" spans="1:6">
      <c r="A6716" s="37"/>
      <c r="B6716" s="430"/>
      <c r="C6716" s="431"/>
      <c r="D6716" s="1170"/>
      <c r="E6716" s="432"/>
      <c r="F6716" s="1120"/>
    </row>
    <row r="6717" spans="1:6">
      <c r="A6717" s="464"/>
      <c r="B6717" s="459" t="s">
        <v>2978</v>
      </c>
      <c r="C6717" s="811"/>
      <c r="D6717" s="629"/>
      <c r="F6717" s="846"/>
    </row>
    <row r="6718" spans="1:6">
      <c r="A6718" s="464"/>
      <c r="B6718" s="407"/>
      <c r="C6718" s="811"/>
      <c r="D6718" s="629"/>
      <c r="F6718" s="846"/>
    </row>
    <row r="6719" spans="1:6">
      <c r="A6719" s="464"/>
      <c r="B6719" s="407"/>
      <c r="C6719" s="811"/>
      <c r="D6719" s="629"/>
      <c r="F6719" s="846"/>
    </row>
    <row r="6720" spans="1:6" ht="25.5">
      <c r="A6720" s="464" t="s">
        <v>198</v>
      </c>
      <c r="B6720" s="422" t="s">
        <v>2979</v>
      </c>
      <c r="C6720" s="186"/>
      <c r="D6720" s="169"/>
      <c r="E6720" s="13"/>
      <c r="F6720" s="411"/>
    </row>
    <row r="6721" spans="1:6" ht="63.75">
      <c r="A6721" s="464"/>
      <c r="B6721" s="814" t="s">
        <v>3624</v>
      </c>
      <c r="C6721" s="1106"/>
      <c r="D6721" s="629"/>
    </row>
    <row r="6722" spans="1:6" ht="14.25">
      <c r="A6722" s="464"/>
      <c r="B6722" s="1098"/>
      <c r="C6722" s="1106" t="s">
        <v>260</v>
      </c>
      <c r="D6722" s="629">
        <v>1400</v>
      </c>
      <c r="F6722" s="611">
        <f>D6722*E6722</f>
        <v>0</v>
      </c>
    </row>
    <row r="6723" spans="1:6" ht="12.75" customHeight="1">
      <c r="A6723" s="464"/>
      <c r="B6723" s="1098"/>
      <c r="C6723" s="1106"/>
      <c r="D6723" s="629"/>
      <c r="F6723" s="846"/>
    </row>
    <row r="6724" spans="1:6" ht="25.5">
      <c r="A6724" s="464" t="s">
        <v>200</v>
      </c>
      <c r="B6724" s="422" t="s">
        <v>2980</v>
      </c>
      <c r="C6724" s="460"/>
      <c r="D6724" s="169"/>
      <c r="E6724" s="13"/>
      <c r="F6724" s="411"/>
    </row>
    <row r="6725" spans="1:6" ht="38.25">
      <c r="A6725" s="464"/>
      <c r="B6725" s="814" t="s">
        <v>3625</v>
      </c>
      <c r="C6725" s="1106"/>
      <c r="D6725" s="629"/>
      <c r="F6725" s="846"/>
    </row>
    <row r="6726" spans="1:6" ht="14.25">
      <c r="A6726" s="464"/>
      <c r="B6726" s="817" t="s">
        <v>2981</v>
      </c>
      <c r="C6726" s="1106" t="s">
        <v>2940</v>
      </c>
      <c r="D6726" s="629">
        <v>140</v>
      </c>
      <c r="F6726" s="611">
        <f>D6726*E6726</f>
        <v>0</v>
      </c>
    </row>
    <row r="6727" spans="1:6">
      <c r="A6727" s="464"/>
      <c r="B6727" s="817"/>
      <c r="C6727" s="1106"/>
      <c r="D6727" s="629"/>
      <c r="F6727" s="846"/>
    </row>
    <row r="6728" spans="1:6">
      <c r="A6728" s="464" t="s">
        <v>203</v>
      </c>
      <c r="B6728" s="42" t="s">
        <v>2982</v>
      </c>
      <c r="C6728" s="460"/>
      <c r="D6728" s="169"/>
      <c r="E6728" s="13"/>
      <c r="F6728" s="411"/>
    </row>
    <row r="6729" spans="1:6" ht="51">
      <c r="A6729" s="464"/>
      <c r="B6729" s="1103" t="s">
        <v>2983</v>
      </c>
      <c r="C6729" s="1106" t="s">
        <v>260</v>
      </c>
      <c r="D6729" s="629">
        <v>1400</v>
      </c>
      <c r="F6729" s="611">
        <f>D6729*E6729</f>
        <v>0</v>
      </c>
    </row>
    <row r="6730" spans="1:6">
      <c r="A6730" s="464"/>
      <c r="B6730" s="817"/>
      <c r="C6730" s="1106"/>
      <c r="D6730" s="629"/>
      <c r="F6730" s="846"/>
    </row>
    <row r="6731" spans="1:6">
      <c r="A6731" s="464" t="s">
        <v>205</v>
      </c>
      <c r="B6731" s="1121" t="s">
        <v>2984</v>
      </c>
      <c r="C6731" s="410"/>
      <c r="D6731" s="169"/>
      <c r="E6731" s="13"/>
      <c r="F6731" s="411"/>
    </row>
    <row r="6732" spans="1:6">
      <c r="A6732" s="464"/>
      <c r="B6732" s="1121"/>
      <c r="C6732" s="410"/>
      <c r="D6732" s="169"/>
      <c r="E6732" s="13"/>
      <c r="F6732" s="411"/>
    </row>
    <row r="6733" spans="1:6" ht="76.5">
      <c r="A6733" s="464"/>
      <c r="B6733" s="814" t="s">
        <v>4272</v>
      </c>
      <c r="C6733" s="832"/>
      <c r="D6733" s="629"/>
      <c r="F6733" s="846"/>
    </row>
    <row r="6734" spans="1:6" ht="14.25">
      <c r="A6734" s="464"/>
      <c r="B6734" s="817" t="s">
        <v>2985</v>
      </c>
      <c r="C6734" s="1106" t="s">
        <v>260</v>
      </c>
      <c r="D6734" s="629">
        <v>1400</v>
      </c>
      <c r="F6734" s="611">
        <f>D6734*E6734</f>
        <v>0</v>
      </c>
    </row>
    <row r="6735" spans="1:6">
      <c r="A6735" s="464"/>
      <c r="B6735" s="421"/>
      <c r="C6735" s="413"/>
      <c r="D6735" s="1171"/>
      <c r="E6735" s="83"/>
      <c r="F6735" s="414"/>
    </row>
    <row r="6736" spans="1:6">
      <c r="A6736" s="464" t="s">
        <v>137</v>
      </c>
      <c r="B6736" s="422" t="s">
        <v>2986</v>
      </c>
      <c r="C6736" s="410"/>
      <c r="D6736" s="169"/>
      <c r="E6736" s="13"/>
      <c r="F6736" s="411"/>
    </row>
    <row r="6737" spans="1:6" ht="165.75">
      <c r="A6737" s="464"/>
      <c r="B6737" s="1103" t="s">
        <v>2987</v>
      </c>
      <c r="C6737" s="789"/>
      <c r="D6737" s="629"/>
    </row>
    <row r="6738" spans="1:6">
      <c r="A6738" s="464"/>
      <c r="B6738" s="1098"/>
      <c r="C6738" s="789" t="s">
        <v>136</v>
      </c>
      <c r="D6738" s="629">
        <v>18</v>
      </c>
      <c r="F6738" s="611">
        <f>D6738*E6738</f>
        <v>0</v>
      </c>
    </row>
    <row r="6739" spans="1:6">
      <c r="A6739" s="464"/>
      <c r="B6739" s="421"/>
      <c r="C6739" s="413"/>
      <c r="D6739" s="1171"/>
      <c r="E6739" s="83"/>
      <c r="F6739" s="83"/>
    </row>
    <row r="6740" spans="1:6">
      <c r="A6740" s="464" t="s">
        <v>144</v>
      </c>
      <c r="B6740" s="422" t="s">
        <v>2988</v>
      </c>
      <c r="C6740" s="410"/>
      <c r="D6740" s="169"/>
      <c r="E6740" s="13"/>
      <c r="F6740" s="411"/>
    </row>
    <row r="6741" spans="1:6" ht="76.5">
      <c r="A6741" s="464"/>
      <c r="B6741" s="1103" t="s">
        <v>2989</v>
      </c>
      <c r="C6741" s="832"/>
      <c r="D6741" s="629"/>
      <c r="F6741" s="846"/>
    </row>
    <row r="6742" spans="1:6">
      <c r="A6742" s="464"/>
      <c r="B6742" s="1098"/>
      <c r="C6742" s="789" t="s">
        <v>136</v>
      </c>
      <c r="D6742" s="629">
        <v>103</v>
      </c>
      <c r="F6742" s="846">
        <f>D6742*E6742</f>
        <v>0</v>
      </c>
    </row>
    <row r="6743" spans="1:6">
      <c r="A6743" s="464"/>
      <c r="B6743" s="421"/>
      <c r="C6743" s="413"/>
      <c r="D6743" s="1171"/>
      <c r="E6743" s="83"/>
      <c r="F6743" s="414"/>
    </row>
    <row r="6744" spans="1:6">
      <c r="A6744" s="464" t="s">
        <v>147</v>
      </c>
      <c r="B6744" s="422" t="s">
        <v>2990</v>
      </c>
      <c r="C6744" s="415"/>
      <c r="D6744" s="169"/>
      <c r="E6744" s="13"/>
      <c r="F6744" s="411"/>
    </row>
    <row r="6745" spans="1:6">
      <c r="A6745" s="464"/>
      <c r="B6745" s="1098"/>
      <c r="C6745" s="789"/>
      <c r="D6745" s="629"/>
      <c r="E6745" s="811"/>
      <c r="F6745" s="846"/>
    </row>
    <row r="6746" spans="1:6" ht="63.75">
      <c r="A6746" s="464"/>
      <c r="B6746" s="42" t="s">
        <v>2991</v>
      </c>
      <c r="C6746" s="789"/>
      <c r="D6746" s="629"/>
      <c r="E6746" s="811"/>
      <c r="F6746" s="846"/>
    </row>
    <row r="6747" spans="1:6">
      <c r="A6747" s="464"/>
      <c r="B6747" s="42"/>
      <c r="C6747" s="789"/>
      <c r="D6747" s="629"/>
      <c r="E6747" s="811"/>
      <c r="F6747" s="846"/>
    </row>
    <row r="6748" spans="1:6">
      <c r="A6748" s="464"/>
      <c r="B6748" s="42" t="s">
        <v>266</v>
      </c>
      <c r="C6748" s="789"/>
      <c r="D6748" s="629"/>
      <c r="E6748" s="811"/>
      <c r="F6748" s="846"/>
    </row>
    <row r="6749" spans="1:6" ht="38.25">
      <c r="A6749" s="464"/>
      <c r="B6749" s="1122" t="s">
        <v>2992</v>
      </c>
      <c r="C6749" s="789"/>
      <c r="D6749" s="629"/>
    </row>
    <row r="6750" spans="1:6">
      <c r="A6750" s="464"/>
      <c r="B6750" s="1122"/>
      <c r="C6750" s="789"/>
      <c r="D6750" s="629"/>
    </row>
    <row r="6751" spans="1:6" ht="38.25">
      <c r="A6751" s="464"/>
      <c r="B6751" s="1123" t="s">
        <v>2993</v>
      </c>
      <c r="C6751" s="789" t="s">
        <v>136</v>
      </c>
      <c r="D6751" s="629">
        <v>1</v>
      </c>
      <c r="F6751" s="611">
        <f t="shared" ref="F6751:F6756" si="101">D6751*E6751</f>
        <v>0</v>
      </c>
    </row>
    <row r="6752" spans="1:6">
      <c r="A6752" s="464"/>
      <c r="B6752" s="1124" t="s">
        <v>2994</v>
      </c>
      <c r="C6752" s="789" t="s">
        <v>136</v>
      </c>
      <c r="D6752" s="629">
        <v>5</v>
      </c>
      <c r="F6752" s="611">
        <f t="shared" si="101"/>
        <v>0</v>
      </c>
    </row>
    <row r="6753" spans="1:6">
      <c r="A6753" s="464"/>
      <c r="B6753" s="1125" t="s">
        <v>2995</v>
      </c>
      <c r="C6753" s="789" t="s">
        <v>136</v>
      </c>
      <c r="D6753" s="629">
        <v>4</v>
      </c>
      <c r="F6753" s="611">
        <f t="shared" si="101"/>
        <v>0</v>
      </c>
    </row>
    <row r="6754" spans="1:6" ht="16.5" customHeight="1">
      <c r="A6754" s="464"/>
      <c r="B6754" s="1125" t="s">
        <v>2996</v>
      </c>
      <c r="C6754" s="789" t="s">
        <v>136</v>
      </c>
      <c r="D6754" s="629">
        <v>3</v>
      </c>
      <c r="F6754" s="611">
        <f t="shared" si="101"/>
        <v>0</v>
      </c>
    </row>
    <row r="6755" spans="1:6" ht="16.5" customHeight="1">
      <c r="A6755" s="464"/>
      <c r="B6755" s="1125" t="s">
        <v>2997</v>
      </c>
      <c r="C6755" s="789" t="s">
        <v>136</v>
      </c>
      <c r="D6755" s="629">
        <v>3</v>
      </c>
      <c r="F6755" s="611">
        <f t="shared" si="101"/>
        <v>0</v>
      </c>
    </row>
    <row r="6756" spans="1:6" ht="16.5" customHeight="1">
      <c r="A6756" s="464"/>
      <c r="B6756" s="1125" t="s">
        <v>2998</v>
      </c>
      <c r="C6756" s="789" t="s">
        <v>136</v>
      </c>
      <c r="D6756" s="629">
        <v>2</v>
      </c>
      <c r="F6756" s="611">
        <f t="shared" si="101"/>
        <v>0</v>
      </c>
    </row>
    <row r="6757" spans="1:6" ht="16.5" customHeight="1">
      <c r="A6757" s="464"/>
      <c r="B6757" s="42" t="s">
        <v>2999</v>
      </c>
      <c r="C6757" s="789"/>
      <c r="D6757" s="629"/>
      <c r="E6757" s="811"/>
      <c r="F6757" s="846"/>
    </row>
    <row r="6758" spans="1:6" ht="25.5">
      <c r="A6758" s="464"/>
      <c r="B6758" s="1122" t="s">
        <v>3000</v>
      </c>
      <c r="C6758" s="789"/>
      <c r="D6758" s="629"/>
      <c r="F6758" s="846"/>
    </row>
    <row r="6759" spans="1:6" ht="25.5">
      <c r="A6759" s="464"/>
      <c r="B6759" s="1103" t="s">
        <v>3001</v>
      </c>
      <c r="C6759" s="789" t="s">
        <v>136</v>
      </c>
      <c r="D6759" s="629">
        <v>70</v>
      </c>
      <c r="F6759" s="846">
        <f>D6759*E6759</f>
        <v>0</v>
      </c>
    </row>
    <row r="6760" spans="1:6" ht="25.5" customHeight="1">
      <c r="A6760" s="464"/>
      <c r="B6760" s="1126" t="s">
        <v>3002</v>
      </c>
      <c r="C6760" s="789" t="s">
        <v>136</v>
      </c>
      <c r="D6760" s="629">
        <v>3</v>
      </c>
      <c r="F6760" s="846">
        <f>D6760*E6760</f>
        <v>0</v>
      </c>
    </row>
    <row r="6761" spans="1:6">
      <c r="A6761" s="464"/>
      <c r="B6761" s="817"/>
      <c r="C6761" s="789"/>
      <c r="D6761" s="639"/>
      <c r="E6761" s="945"/>
      <c r="F6761" s="928"/>
    </row>
    <row r="6762" spans="1:6">
      <c r="A6762" s="464"/>
      <c r="B6762" s="461"/>
      <c r="C6762" s="428"/>
      <c r="D6762" s="1170"/>
      <c r="E6762" s="432"/>
      <c r="F6762" s="83"/>
    </row>
    <row r="6763" spans="1:6" ht="14.25" customHeight="1">
      <c r="A6763" s="464"/>
      <c r="B6763" s="461"/>
      <c r="C6763" s="428"/>
      <c r="D6763" s="1170"/>
      <c r="E6763" s="432"/>
      <c r="F6763" s="83"/>
    </row>
    <row r="6764" spans="1:6">
      <c r="A6764" s="464"/>
      <c r="B6764" s="429" t="s">
        <v>3003</v>
      </c>
      <c r="C6764" s="61"/>
      <c r="D6764" s="1169"/>
      <c r="E6764" s="661"/>
      <c r="F6764" s="837">
        <f>SUM(F6720:F6761)</f>
        <v>0</v>
      </c>
    </row>
    <row r="6765" spans="1:6">
      <c r="A6765" s="464"/>
      <c r="B6765" s="461"/>
      <c r="C6765" s="428"/>
      <c r="D6765" s="1170"/>
      <c r="E6765" s="432"/>
      <c r="F6765" s="433"/>
    </row>
    <row r="6766" spans="1:6" ht="25.5">
      <c r="A6766" s="464"/>
      <c r="B6766" s="459" t="s">
        <v>4273</v>
      </c>
      <c r="C6766" s="60"/>
      <c r="D6766" s="639"/>
      <c r="E6766" s="945"/>
      <c r="F6766" s="841"/>
    </row>
    <row r="6767" spans="1:6">
      <c r="A6767" s="464"/>
      <c r="B6767" s="459"/>
      <c r="C6767" s="60"/>
      <c r="D6767" s="639"/>
      <c r="E6767" s="945"/>
      <c r="F6767" s="841"/>
    </row>
    <row r="6768" spans="1:6">
      <c r="A6768" s="464" t="s">
        <v>198</v>
      </c>
      <c r="B6768" s="409" t="s">
        <v>3004</v>
      </c>
      <c r="C6768" s="60"/>
      <c r="D6768" s="639"/>
      <c r="E6768" s="945"/>
      <c r="F6768" s="841"/>
    </row>
    <row r="6769" spans="1:6" ht="102">
      <c r="A6769" s="464"/>
      <c r="B6769" s="1122" t="s">
        <v>3005</v>
      </c>
      <c r="C6769" s="60"/>
      <c r="D6769" s="639"/>
      <c r="E6769" s="945"/>
      <c r="F6769" s="841"/>
    </row>
    <row r="6770" spans="1:6" ht="22.5" customHeight="1">
      <c r="A6770" s="464"/>
      <c r="B6770" s="1127" t="s">
        <v>3006</v>
      </c>
      <c r="C6770" s="583" t="s">
        <v>136</v>
      </c>
      <c r="D6770" s="629">
        <v>21</v>
      </c>
      <c r="F6770" s="846">
        <f>D6770*E6770</f>
        <v>0</v>
      </c>
    </row>
    <row r="6771" spans="1:6">
      <c r="A6771" s="464"/>
      <c r="B6771" s="1127"/>
      <c r="C6771" s="583"/>
      <c r="D6771" s="629"/>
      <c r="F6771" s="846"/>
    </row>
    <row r="6772" spans="1:6" ht="25.5">
      <c r="A6772" s="464" t="s">
        <v>200</v>
      </c>
      <c r="B6772" s="462" t="s">
        <v>4274</v>
      </c>
      <c r="C6772" s="583"/>
      <c r="D6772" s="629"/>
      <c r="F6772" s="846"/>
    </row>
    <row r="6773" spans="1:6" ht="140.25">
      <c r="A6773" s="464"/>
      <c r="B6773" s="1122" t="s">
        <v>3007</v>
      </c>
      <c r="C6773" s="583"/>
      <c r="D6773" s="629"/>
      <c r="F6773" s="846"/>
    </row>
    <row r="6774" spans="1:6">
      <c r="A6774" s="464"/>
      <c r="B6774" s="1127" t="s">
        <v>3008</v>
      </c>
      <c r="C6774" s="789" t="s">
        <v>3009</v>
      </c>
      <c r="D6774" s="629">
        <v>65</v>
      </c>
      <c r="F6774" s="846">
        <f>D6774*E6774</f>
        <v>0</v>
      </c>
    </row>
    <row r="6775" spans="1:6">
      <c r="A6775" s="464"/>
      <c r="B6775" s="1127" t="s">
        <v>3010</v>
      </c>
      <c r="C6775" s="789" t="s">
        <v>3009</v>
      </c>
      <c r="D6775" s="629">
        <v>45</v>
      </c>
      <c r="F6775" s="846">
        <f>D6775*E6775</f>
        <v>0</v>
      </c>
    </row>
    <row r="6776" spans="1:6">
      <c r="A6776" s="464"/>
      <c r="B6776" s="1127"/>
      <c r="C6776" s="789"/>
      <c r="D6776" s="629"/>
      <c r="F6776" s="846"/>
    </row>
    <row r="6777" spans="1:6" ht="153">
      <c r="A6777" s="464"/>
      <c r="B6777" s="1179" t="s">
        <v>3011</v>
      </c>
      <c r="C6777" s="583"/>
      <c r="D6777" s="629"/>
      <c r="F6777" s="846"/>
    </row>
    <row r="6778" spans="1:6" ht="14.25">
      <c r="A6778" s="464"/>
      <c r="B6778" s="1127" t="s">
        <v>3012</v>
      </c>
      <c r="C6778" s="583" t="s">
        <v>260</v>
      </c>
      <c r="D6778" s="629">
        <v>90</v>
      </c>
      <c r="F6778" s="846">
        <f>D6778*E6778</f>
        <v>0</v>
      </c>
    </row>
    <row r="6779" spans="1:6">
      <c r="A6779" s="464"/>
      <c r="B6779" s="1127" t="s">
        <v>3013</v>
      </c>
      <c r="C6779" s="789" t="s">
        <v>3009</v>
      </c>
      <c r="D6779" s="629">
        <v>150</v>
      </c>
      <c r="F6779" s="846">
        <f>D6779*E6779</f>
        <v>0</v>
      </c>
    </row>
    <row r="6780" spans="1:6" ht="14.25">
      <c r="A6780" s="464"/>
      <c r="B6780" s="1127" t="s">
        <v>3014</v>
      </c>
      <c r="C6780" s="583" t="s">
        <v>259</v>
      </c>
      <c r="D6780" s="629">
        <v>21</v>
      </c>
      <c r="F6780" s="846">
        <f>D6780*E6780</f>
        <v>0</v>
      </c>
    </row>
    <row r="6781" spans="1:6">
      <c r="A6781" s="464"/>
      <c r="B6781" s="1127"/>
      <c r="C6781" s="583"/>
      <c r="D6781" s="629"/>
      <c r="F6781" s="846"/>
    </row>
    <row r="6782" spans="1:6" ht="76.5">
      <c r="A6782" s="464"/>
      <c r="B6782" s="1122" t="s">
        <v>3015</v>
      </c>
      <c r="C6782" s="583"/>
      <c r="D6782" s="629"/>
      <c r="F6782" s="846"/>
    </row>
    <row r="6783" spans="1:6" ht="14.25">
      <c r="A6783" s="464"/>
      <c r="B6783" s="1127"/>
      <c r="C6783" s="583" t="s">
        <v>260</v>
      </c>
      <c r="D6783" s="629">
        <v>50</v>
      </c>
      <c r="F6783" s="846">
        <f>D6783*E6783</f>
        <v>0</v>
      </c>
    </row>
    <row r="6784" spans="1:6">
      <c r="A6784" s="464"/>
      <c r="B6784" s="1127"/>
      <c r="C6784" s="583"/>
      <c r="D6784" s="629"/>
      <c r="F6784" s="846"/>
    </row>
    <row r="6785" spans="1:6" ht="89.25">
      <c r="A6785" s="464"/>
      <c r="B6785" s="1179" t="s">
        <v>3016</v>
      </c>
      <c r="C6785" s="583"/>
      <c r="D6785" s="629"/>
      <c r="F6785" s="846"/>
    </row>
    <row r="6786" spans="1:6">
      <c r="A6786" s="464"/>
      <c r="B6786" s="1127"/>
      <c r="C6786" s="583" t="s">
        <v>519</v>
      </c>
      <c r="D6786" s="629">
        <v>50</v>
      </c>
      <c r="F6786" s="846">
        <f>D6786*E6786</f>
        <v>0</v>
      </c>
    </row>
    <row r="6787" spans="1:6">
      <c r="A6787" s="464"/>
      <c r="B6787" s="1127"/>
      <c r="C6787" s="583"/>
      <c r="D6787" s="629"/>
      <c r="F6787" s="846"/>
    </row>
    <row r="6788" spans="1:6">
      <c r="A6788" s="464" t="s">
        <v>203</v>
      </c>
      <c r="B6788" s="409" t="s">
        <v>3017</v>
      </c>
      <c r="C6788" s="60"/>
      <c r="D6788" s="639"/>
      <c r="E6788" s="945"/>
      <c r="F6788" s="841"/>
    </row>
    <row r="6789" spans="1:6" ht="127.5">
      <c r="A6789" s="464"/>
      <c r="B6789" s="1179" t="s">
        <v>3018</v>
      </c>
      <c r="C6789" s="60"/>
      <c r="D6789" s="639"/>
      <c r="E6789" s="945"/>
      <c r="F6789" s="841"/>
    </row>
    <row r="6790" spans="1:6">
      <c r="A6790" s="464"/>
      <c r="B6790" s="459"/>
      <c r="C6790" s="583" t="s">
        <v>136</v>
      </c>
      <c r="D6790" s="629">
        <v>21</v>
      </c>
      <c r="F6790" s="846">
        <f>D6790*E6790</f>
        <v>0</v>
      </c>
    </row>
    <row r="6791" spans="1:6">
      <c r="A6791" s="464"/>
      <c r="B6791" s="459"/>
      <c r="C6791" s="60"/>
      <c r="D6791" s="639"/>
      <c r="E6791" s="945"/>
      <c r="F6791" s="841"/>
    </row>
    <row r="6792" spans="1:6">
      <c r="A6792" s="464"/>
      <c r="B6792" s="459"/>
      <c r="C6792" s="60"/>
      <c r="D6792" s="639"/>
      <c r="E6792" s="945"/>
      <c r="F6792" s="841"/>
    </row>
    <row r="6793" spans="1:6" ht="25.5">
      <c r="A6793" s="464"/>
      <c r="B6793" s="429" t="s">
        <v>3019</v>
      </c>
      <c r="C6793" s="61"/>
      <c r="D6793" s="1169"/>
      <c r="E6793" s="661"/>
      <c r="F6793" s="837">
        <f>SUM(F6768:F6791)</f>
        <v>0</v>
      </c>
    </row>
    <row r="6794" spans="1:6">
      <c r="A6794" s="464"/>
      <c r="B6794" s="461"/>
      <c r="C6794" s="463"/>
      <c r="D6794" s="1170"/>
      <c r="E6794" s="432"/>
      <c r="F6794" s="432"/>
    </row>
    <row r="6795" spans="1:6">
      <c r="A6795" s="464"/>
      <c r="B6795" s="407" t="s">
        <v>3020</v>
      </c>
      <c r="C6795" s="408"/>
      <c r="D6795" s="629"/>
      <c r="F6795" s="846"/>
    </row>
    <row r="6796" spans="1:6">
      <c r="A6796" s="464"/>
      <c r="B6796" s="407"/>
      <c r="C6796" s="408"/>
      <c r="D6796" s="629"/>
      <c r="F6796" s="846"/>
    </row>
    <row r="6797" spans="1:6">
      <c r="A6797" s="464" t="s">
        <v>198</v>
      </c>
      <c r="B6797" s="422" t="s">
        <v>3021</v>
      </c>
      <c r="C6797" s="415"/>
      <c r="D6797" s="169"/>
      <c r="E6797" s="13"/>
      <c r="F6797" s="411"/>
    </row>
    <row r="6798" spans="1:6" ht="25.5">
      <c r="A6798" s="464"/>
      <c r="B6798" s="828" t="s">
        <v>3022</v>
      </c>
      <c r="C6798" s="415"/>
      <c r="D6798" s="169"/>
      <c r="E6798" s="13"/>
      <c r="F6798" s="411"/>
    </row>
    <row r="6799" spans="1:6" ht="38.25">
      <c r="A6799" s="464"/>
      <c r="B6799" s="828" t="s">
        <v>3599</v>
      </c>
      <c r="C6799" s="415"/>
      <c r="D6799" s="169"/>
      <c r="E6799" s="13"/>
      <c r="F6799" s="411"/>
    </row>
    <row r="6800" spans="1:6" ht="38.25">
      <c r="A6800" s="464"/>
      <c r="B6800" s="828" t="s">
        <v>3601</v>
      </c>
      <c r="C6800" s="415"/>
      <c r="D6800" s="169"/>
      <c r="E6800" s="13"/>
      <c r="F6800" s="411"/>
    </row>
    <row r="6801" spans="1:6" ht="25.5">
      <c r="A6801" s="464"/>
      <c r="B6801" s="828" t="s">
        <v>3023</v>
      </c>
      <c r="C6801" s="415"/>
      <c r="D6801" s="169"/>
      <c r="E6801" s="13"/>
      <c r="F6801" s="411"/>
    </row>
    <row r="6802" spans="1:6" ht="51">
      <c r="A6802" s="464"/>
      <c r="B6802" s="828" t="s">
        <v>3024</v>
      </c>
      <c r="C6802" s="415"/>
      <c r="D6802" s="169"/>
      <c r="E6802" s="13"/>
      <c r="F6802" s="411"/>
    </row>
    <row r="6803" spans="1:6">
      <c r="A6803" s="464"/>
      <c r="B6803" s="828"/>
      <c r="C6803" s="415"/>
      <c r="D6803" s="169"/>
      <c r="E6803" s="13"/>
      <c r="F6803" s="411"/>
    </row>
    <row r="6804" spans="1:6">
      <c r="A6804" s="464"/>
      <c r="B6804" s="464" t="s">
        <v>3025</v>
      </c>
      <c r="C6804" s="415"/>
      <c r="D6804" s="169"/>
      <c r="E6804" s="13"/>
      <c r="F6804" s="411"/>
    </row>
    <row r="6805" spans="1:6" ht="25.5">
      <c r="A6805" s="464"/>
      <c r="B6805" s="830" t="s">
        <v>3026</v>
      </c>
      <c r="C6805" s="415"/>
      <c r="D6805" s="169"/>
      <c r="E6805" s="13"/>
      <c r="F6805" s="411"/>
    </row>
    <row r="6806" spans="1:6" ht="25.5">
      <c r="A6806" s="464"/>
      <c r="B6806" s="1128" t="s">
        <v>3027</v>
      </c>
      <c r="C6806" s="789" t="s">
        <v>3009</v>
      </c>
      <c r="D6806" s="629">
        <v>5</v>
      </c>
      <c r="F6806" s="846">
        <f>D6806*E6806</f>
        <v>0</v>
      </c>
    </row>
    <row r="6807" spans="1:6">
      <c r="A6807" s="464"/>
      <c r="B6807" s="465"/>
      <c r="C6807" s="413"/>
      <c r="D6807" s="1171"/>
      <c r="E6807" s="83"/>
      <c r="F6807" s="414"/>
    </row>
    <row r="6808" spans="1:6">
      <c r="A6808" s="464" t="s">
        <v>153</v>
      </c>
      <c r="B6808" s="422" t="s">
        <v>3028</v>
      </c>
      <c r="C6808" s="415"/>
      <c r="D6808" s="169"/>
      <c r="E6808" s="13"/>
      <c r="F6808" s="411"/>
    </row>
    <row r="6809" spans="1:6">
      <c r="A6809" s="464"/>
      <c r="B6809" s="422"/>
      <c r="C6809" s="415"/>
      <c r="D6809" s="169"/>
      <c r="E6809" s="13"/>
      <c r="F6809" s="411"/>
    </row>
    <row r="6810" spans="1:6" ht="51">
      <c r="A6810" s="464"/>
      <c r="B6810" s="828" t="s">
        <v>3029</v>
      </c>
      <c r="C6810" s="789"/>
      <c r="D6810" s="629"/>
      <c r="F6810" s="846"/>
    </row>
    <row r="6811" spans="1:6" ht="38.25">
      <c r="A6811" s="464"/>
      <c r="B6811" s="828" t="s">
        <v>3600</v>
      </c>
      <c r="C6811" s="789"/>
      <c r="D6811" s="629"/>
      <c r="F6811" s="846"/>
    </row>
    <row r="6812" spans="1:6" ht="56.25" customHeight="1">
      <c r="A6812" s="464"/>
      <c r="B6812" s="828" t="s">
        <v>3030</v>
      </c>
      <c r="C6812" s="789"/>
      <c r="D6812" s="629"/>
      <c r="F6812" s="846"/>
    </row>
    <row r="6813" spans="1:6" ht="140.25">
      <c r="A6813" s="464"/>
      <c r="B6813" s="828" t="s">
        <v>3031</v>
      </c>
      <c r="C6813" s="789"/>
      <c r="D6813" s="629"/>
      <c r="F6813" s="846"/>
    </row>
    <row r="6814" spans="1:6" ht="15" customHeight="1">
      <c r="A6814" s="464"/>
      <c r="B6814" s="189"/>
      <c r="C6814" s="413"/>
      <c r="D6814" s="1171"/>
      <c r="E6814" s="83"/>
      <c r="F6814" s="414"/>
    </row>
    <row r="6815" spans="1:6" ht="25.5">
      <c r="A6815" s="570" t="s">
        <v>44</v>
      </c>
      <c r="B6815" s="464" t="s">
        <v>3032</v>
      </c>
      <c r="C6815" s="789"/>
      <c r="D6815" s="629"/>
      <c r="F6815" s="846"/>
    </row>
    <row r="6816" spans="1:6" ht="38.25">
      <c r="A6816" s="464"/>
      <c r="B6816" s="824" t="s">
        <v>3033</v>
      </c>
      <c r="C6816" s="789"/>
      <c r="D6816" s="629"/>
      <c r="F6816" s="846"/>
    </row>
    <row r="6817" spans="1:6">
      <c r="A6817" s="464"/>
      <c r="B6817" s="1129" t="s">
        <v>3034</v>
      </c>
      <c r="C6817" s="789" t="s">
        <v>136</v>
      </c>
      <c r="D6817" s="629">
        <v>1</v>
      </c>
      <c r="F6817" s="846">
        <f>D6817*E6817</f>
        <v>0</v>
      </c>
    </row>
    <row r="6818" spans="1:6">
      <c r="A6818" s="464"/>
      <c r="B6818" s="1129" t="s">
        <v>3035</v>
      </c>
      <c r="C6818" s="789" t="s">
        <v>136</v>
      </c>
      <c r="D6818" s="629">
        <v>1</v>
      </c>
      <c r="F6818" s="846">
        <f>D6818*E6818</f>
        <v>0</v>
      </c>
    </row>
    <row r="6819" spans="1:6">
      <c r="A6819" s="464"/>
      <c r="B6819" s="1129"/>
      <c r="C6819" s="789"/>
      <c r="D6819" s="629"/>
      <c r="F6819" s="846"/>
    </row>
    <row r="6820" spans="1:6">
      <c r="A6820" s="570" t="s">
        <v>58</v>
      </c>
      <c r="B6820" s="466" t="s">
        <v>3036</v>
      </c>
      <c r="C6820" s="789"/>
      <c r="D6820" s="629"/>
      <c r="F6820" s="846"/>
    </row>
    <row r="6821" spans="1:6" ht="38.25">
      <c r="A6821" s="464"/>
      <c r="B6821" s="814" t="s">
        <v>3033</v>
      </c>
      <c r="C6821" s="789"/>
      <c r="D6821" s="629"/>
      <c r="F6821" s="846"/>
    </row>
    <row r="6822" spans="1:6">
      <c r="A6822" s="464"/>
      <c r="B6822" s="1130" t="s">
        <v>3037</v>
      </c>
      <c r="C6822" s="789" t="s">
        <v>136</v>
      </c>
      <c r="D6822" s="629">
        <v>1</v>
      </c>
      <c r="F6822" s="846">
        <f>D6822*E6822</f>
        <v>0</v>
      </c>
    </row>
    <row r="6823" spans="1:6">
      <c r="A6823" s="464"/>
      <c r="B6823" s="189"/>
      <c r="C6823" s="413"/>
      <c r="D6823" s="1171"/>
      <c r="E6823" s="83"/>
      <c r="F6823" s="414"/>
    </row>
    <row r="6824" spans="1:6" ht="25.5">
      <c r="A6824" s="464" t="s">
        <v>332</v>
      </c>
      <c r="B6824" s="466" t="s">
        <v>3038</v>
      </c>
      <c r="C6824" s="789"/>
      <c r="D6824" s="629"/>
      <c r="F6824" s="846"/>
    </row>
    <row r="6825" spans="1:6" ht="51">
      <c r="A6825" s="464"/>
      <c r="B6825" s="828" t="s">
        <v>3039</v>
      </c>
      <c r="C6825" s="789"/>
      <c r="D6825" s="629"/>
      <c r="F6825" s="846"/>
    </row>
    <row r="6826" spans="1:6">
      <c r="A6826" s="464"/>
      <c r="B6826" s="1131" t="s">
        <v>3040</v>
      </c>
      <c r="C6826" s="789" t="s">
        <v>136</v>
      </c>
      <c r="D6826" s="629">
        <v>2</v>
      </c>
      <c r="F6826" s="846">
        <f>D6826*E6826</f>
        <v>0</v>
      </c>
    </row>
    <row r="6827" spans="1:6">
      <c r="A6827" s="464"/>
      <c r="B6827" s="437"/>
      <c r="C6827" s="456"/>
      <c r="D6827" s="1171"/>
      <c r="E6827" s="83"/>
      <c r="F6827" s="414"/>
    </row>
    <row r="6828" spans="1:6">
      <c r="A6828" s="464"/>
      <c r="B6828" s="421"/>
      <c r="C6828" s="413"/>
      <c r="D6828" s="1171"/>
      <c r="E6828" s="83"/>
      <c r="F6828" s="414"/>
    </row>
    <row r="6829" spans="1:6">
      <c r="A6829" s="464"/>
      <c r="B6829" s="429" t="s">
        <v>3041</v>
      </c>
      <c r="C6829" s="61"/>
      <c r="D6829" s="1169"/>
      <c r="E6829" s="661"/>
      <c r="F6829" s="837">
        <f>SUM(F6798:F6827)</f>
        <v>0</v>
      </c>
    </row>
    <row r="6830" spans="1:6">
      <c r="A6830" s="464"/>
      <c r="B6830" s="430"/>
      <c r="C6830" s="467"/>
      <c r="D6830" s="413"/>
      <c r="E6830" s="432"/>
      <c r="F6830" s="468"/>
    </row>
    <row r="6831" spans="1:6">
      <c r="A6831" s="464"/>
      <c r="B6831" s="430"/>
      <c r="C6831" s="431"/>
      <c r="D6831" s="1170"/>
      <c r="E6831" s="432"/>
      <c r="F6831" s="468"/>
    </row>
    <row r="6832" spans="1:6">
      <c r="A6832" s="464"/>
      <c r="B6832" s="430"/>
      <c r="C6832" s="431"/>
      <c r="D6832" s="1170"/>
      <c r="E6832" s="432"/>
      <c r="F6832" s="468"/>
    </row>
    <row r="6833" spans="1:6">
      <c r="A6833" s="464"/>
      <c r="B6833" s="430"/>
      <c r="C6833" s="431"/>
      <c r="D6833" s="1170"/>
      <c r="E6833" s="432"/>
      <c r="F6833" s="468"/>
    </row>
    <row r="6834" spans="1:6">
      <c r="A6834" s="464"/>
      <c r="B6834" s="430"/>
      <c r="C6834" s="431"/>
      <c r="D6834" s="1170"/>
      <c r="E6834" s="432"/>
      <c r="F6834" s="468"/>
    </row>
    <row r="6835" spans="1:6">
      <c r="A6835" s="464"/>
      <c r="B6835" s="430"/>
      <c r="C6835" s="431"/>
      <c r="D6835" s="1170"/>
      <c r="E6835" s="432"/>
      <c r="F6835" s="468"/>
    </row>
    <row r="6836" spans="1:6">
      <c r="A6836" s="464"/>
      <c r="B6836" s="430"/>
      <c r="C6836" s="431"/>
      <c r="D6836" s="1170"/>
      <c r="E6836" s="432"/>
      <c r="F6836" s="468"/>
    </row>
    <row r="6837" spans="1:6">
      <c r="A6837" s="464"/>
      <c r="B6837" s="430"/>
      <c r="C6837" s="431"/>
      <c r="D6837" s="1170"/>
      <c r="E6837" s="432"/>
      <c r="F6837" s="468"/>
    </row>
    <row r="6838" spans="1:6">
      <c r="A6838" s="464"/>
      <c r="B6838" s="430"/>
      <c r="C6838" s="431"/>
      <c r="D6838" s="1170"/>
      <c r="E6838" s="432"/>
      <c r="F6838" s="468"/>
    </row>
    <row r="6839" spans="1:6" ht="15">
      <c r="A6839" s="464"/>
      <c r="B6839" s="421"/>
      <c r="C6839" s="413"/>
      <c r="D6839" s="1172"/>
      <c r="E6839" s="83"/>
      <c r="F6839" s="414"/>
    </row>
    <row r="6840" spans="1:6">
      <c r="A6840" s="464"/>
      <c r="B6840" s="1132"/>
      <c r="C6840" s="1133"/>
      <c r="D6840" s="1173"/>
      <c r="E6840" s="1134"/>
      <c r="F6840" s="1135"/>
    </row>
    <row r="6841" spans="1:6" ht="32.25" thickBot="1">
      <c r="A6841" s="464"/>
      <c r="B6841" s="470" t="s">
        <v>3163</v>
      </c>
      <c r="C6841" s="1136"/>
      <c r="D6841" s="1174"/>
      <c r="E6841" s="1137"/>
      <c r="F6841" s="1138"/>
    </row>
    <row r="6842" spans="1:6" ht="13.5" thickTop="1">
      <c r="A6842" s="464"/>
      <c r="B6842" s="1127"/>
      <c r="C6842" s="896"/>
      <c r="D6842" s="639"/>
      <c r="F6842" s="846"/>
    </row>
    <row r="6843" spans="1:6">
      <c r="A6843" s="464"/>
      <c r="B6843" s="1127" t="s">
        <v>3042</v>
      </c>
      <c r="C6843" s="896"/>
      <c r="D6843" s="639"/>
      <c r="F6843" s="846">
        <f>F6516</f>
        <v>0</v>
      </c>
    </row>
    <row r="6844" spans="1:6">
      <c r="A6844" s="464"/>
      <c r="B6844" s="1127" t="s">
        <v>2879</v>
      </c>
      <c r="C6844" s="896"/>
      <c r="D6844" s="629"/>
      <c r="F6844" s="846">
        <f>F6563</f>
        <v>0</v>
      </c>
    </row>
    <row r="6845" spans="1:6">
      <c r="A6845" s="464"/>
      <c r="B6845" s="1127" t="s">
        <v>2899</v>
      </c>
      <c r="C6845" s="896"/>
      <c r="D6845" s="629"/>
      <c r="F6845" s="846">
        <f>F6620</f>
        <v>0</v>
      </c>
    </row>
    <row r="6846" spans="1:6">
      <c r="A6846" s="464"/>
      <c r="B6846" s="1127" t="s">
        <v>3043</v>
      </c>
      <c r="C6846" s="896"/>
      <c r="D6846" s="629"/>
      <c r="E6846" s="945"/>
      <c r="F6846" s="928">
        <f>F6653</f>
        <v>0</v>
      </c>
    </row>
    <row r="6847" spans="1:6">
      <c r="A6847" s="464"/>
      <c r="B6847" s="1127" t="s">
        <v>2952</v>
      </c>
      <c r="C6847" s="896"/>
      <c r="D6847" s="629"/>
      <c r="E6847" s="945"/>
      <c r="F6847" s="928">
        <f>F6715</f>
        <v>0</v>
      </c>
    </row>
    <row r="6848" spans="1:6">
      <c r="A6848" s="464"/>
      <c r="B6848" s="1127" t="s">
        <v>3044</v>
      </c>
      <c r="C6848" s="896"/>
      <c r="D6848" s="629"/>
      <c r="F6848" s="846">
        <f>F6764</f>
        <v>0</v>
      </c>
    </row>
    <row r="6849" spans="1:6" ht="25.5">
      <c r="A6849" s="464"/>
      <c r="B6849" s="1127" t="s">
        <v>4273</v>
      </c>
      <c r="C6849" s="896"/>
      <c r="D6849" s="629"/>
      <c r="F6849" s="846">
        <f>F6793</f>
        <v>0</v>
      </c>
    </row>
    <row r="6850" spans="1:6">
      <c r="A6850" s="464"/>
      <c r="B6850" s="1127" t="s">
        <v>3020</v>
      </c>
      <c r="C6850" s="896"/>
      <c r="D6850" s="629"/>
      <c r="E6850" s="945"/>
      <c r="F6850" s="928">
        <f>F6829</f>
        <v>0</v>
      </c>
    </row>
    <row r="6851" spans="1:6" ht="15">
      <c r="A6851" s="464"/>
      <c r="B6851" s="1127"/>
      <c r="C6851" s="471"/>
      <c r="D6851" s="629"/>
      <c r="F6851" s="846"/>
    </row>
    <row r="6852" spans="1:6" ht="15.75" thickBot="1">
      <c r="A6852" s="464"/>
      <c r="B6852" s="472" t="s">
        <v>3045</v>
      </c>
      <c r="C6852" s="473"/>
      <c r="D6852" s="1175"/>
      <c r="E6852" s="474"/>
      <c r="F6852" s="475">
        <f>SUM(F6843:F6850)</f>
        <v>0</v>
      </c>
    </row>
    <row r="6853" spans="1:6" ht="15">
      <c r="A6853" s="464"/>
      <c r="B6853" s="476"/>
      <c r="C6853" s="289"/>
      <c r="D6853" s="1171"/>
      <c r="E6853" s="83"/>
      <c r="F6853" s="414"/>
    </row>
    <row r="6854" spans="1:6" ht="15">
      <c r="A6854" s="464"/>
      <c r="B6854" s="476"/>
      <c r="C6854" s="289"/>
      <c r="D6854" s="1171"/>
      <c r="E6854" s="83"/>
      <c r="F6854" s="414"/>
    </row>
    <row r="6855" spans="1:6" ht="20.25">
      <c r="A6855" s="464"/>
      <c r="B6855" s="477" t="s">
        <v>3046</v>
      </c>
      <c r="C6855" s="789"/>
      <c r="D6855" s="629"/>
      <c r="F6855" s="846"/>
    </row>
    <row r="6856" spans="1:6" ht="14.25">
      <c r="A6856" s="464"/>
      <c r="B6856" s="478"/>
      <c r="C6856" s="289"/>
      <c r="D6856" s="1171"/>
      <c r="E6856" s="83"/>
      <c r="F6856" s="414"/>
    </row>
    <row r="6857" spans="1:6">
      <c r="A6857" s="464" t="s">
        <v>198</v>
      </c>
      <c r="B6857" s="42" t="s">
        <v>2849</v>
      </c>
      <c r="C6857" s="415"/>
      <c r="D6857" s="169"/>
      <c r="E6857" s="13"/>
      <c r="F6857" s="411"/>
    </row>
    <row r="6858" spans="1:6">
      <c r="A6858" s="464"/>
      <c r="B6858" s="817"/>
      <c r="C6858" s="789"/>
      <c r="D6858" s="629"/>
      <c r="F6858" s="846"/>
    </row>
    <row r="6859" spans="1:6" s="6" customFormat="1" ht="231.75" customHeight="1">
      <c r="A6859" s="464"/>
      <c r="B6859" s="1103" t="s">
        <v>3602</v>
      </c>
      <c r="C6859" s="789"/>
      <c r="D6859" s="629"/>
      <c r="E6859" s="611"/>
      <c r="F6859" s="846"/>
    </row>
    <row r="6860" spans="1:6">
      <c r="A6860" s="464"/>
      <c r="B6860" s="814"/>
      <c r="C6860" s="789" t="s">
        <v>63</v>
      </c>
      <c r="D6860" s="629">
        <v>11</v>
      </c>
      <c r="F6860" s="611">
        <f>D6860*E6860</f>
        <v>0</v>
      </c>
    </row>
    <row r="6861" spans="1:6">
      <c r="A6861" s="464"/>
      <c r="B6861" s="412"/>
      <c r="C6861" s="413"/>
      <c r="D6861" s="1171"/>
      <c r="E6861" s="83"/>
      <c r="F6861" s="414"/>
    </row>
    <row r="6862" spans="1:6" ht="25.5">
      <c r="A6862" s="464" t="s">
        <v>200</v>
      </c>
      <c r="B6862" s="422" t="s">
        <v>3047</v>
      </c>
      <c r="C6862" s="415"/>
      <c r="D6862" s="169"/>
      <c r="E6862" s="13"/>
      <c r="F6862" s="411"/>
    </row>
    <row r="6863" spans="1:6">
      <c r="A6863" s="464"/>
      <c r="B6863" s="814"/>
      <c r="C6863" s="789"/>
      <c r="D6863" s="629"/>
      <c r="F6863" s="846"/>
    </row>
    <row r="6864" spans="1:6" ht="193.5" customHeight="1">
      <c r="A6864" s="464"/>
      <c r="B6864" s="814" t="s">
        <v>3626</v>
      </c>
      <c r="C6864" s="789"/>
      <c r="D6864" s="629"/>
      <c r="F6864" s="846"/>
    </row>
    <row r="6865" spans="1:6" ht="27">
      <c r="A6865" s="464"/>
      <c r="B6865" s="814" t="s">
        <v>3048</v>
      </c>
      <c r="C6865" s="789" t="s">
        <v>260</v>
      </c>
      <c r="D6865" s="629">
        <v>880</v>
      </c>
      <c r="F6865" s="611">
        <f>D6865*E6865</f>
        <v>0</v>
      </c>
    </row>
    <row r="6866" spans="1:6">
      <c r="A6866" s="464"/>
      <c r="B6866" s="412"/>
      <c r="C6866" s="413"/>
      <c r="D6866" s="1171"/>
      <c r="E6866" s="83"/>
      <c r="F6866" s="83"/>
    </row>
    <row r="6867" spans="1:6" ht="31.5" customHeight="1">
      <c r="A6867" s="464" t="s">
        <v>203</v>
      </c>
      <c r="B6867" s="42" t="s">
        <v>2858</v>
      </c>
      <c r="C6867" s="415"/>
      <c r="D6867" s="169"/>
      <c r="E6867" s="13"/>
      <c r="F6867" s="13"/>
    </row>
    <row r="6868" spans="1:6" ht="15" customHeight="1">
      <c r="A6868" s="464"/>
      <c r="B6868" s="814"/>
      <c r="C6868" s="789"/>
      <c r="D6868" s="629"/>
    </row>
    <row r="6869" spans="1:6" ht="89.25">
      <c r="A6869" s="464"/>
      <c r="B6869" s="824" t="s">
        <v>3627</v>
      </c>
      <c r="C6869" s="789"/>
      <c r="D6869" s="629"/>
    </row>
    <row r="6870" spans="1:6" ht="14.25">
      <c r="A6870" s="464"/>
      <c r="B6870" s="1105"/>
      <c r="C6870" s="1106" t="s">
        <v>259</v>
      </c>
      <c r="D6870" s="629">
        <v>13</v>
      </c>
      <c r="F6870" s="611">
        <f>D6870*E6870</f>
        <v>0</v>
      </c>
    </row>
    <row r="6871" spans="1:6">
      <c r="A6871" s="464"/>
      <c r="B6871" s="412"/>
      <c r="C6871" s="413"/>
      <c r="D6871" s="1171"/>
      <c r="E6871" s="83"/>
      <c r="F6871" s="83"/>
    </row>
    <row r="6872" spans="1:6" ht="25.5">
      <c r="A6872" s="464" t="s">
        <v>205</v>
      </c>
      <c r="B6872" s="42" t="s">
        <v>2859</v>
      </c>
      <c r="C6872" s="415"/>
      <c r="D6872" s="169"/>
      <c r="E6872" s="13"/>
      <c r="F6872" s="13"/>
    </row>
    <row r="6873" spans="1:6" ht="15">
      <c r="A6873" s="464"/>
      <c r="B6873" s="420" t="s">
        <v>145</v>
      </c>
      <c r="C6873" s="789"/>
      <c r="D6873" s="629"/>
    </row>
    <row r="6874" spans="1:6" ht="170.25" customHeight="1">
      <c r="A6874" s="464"/>
      <c r="B6874" s="824" t="s">
        <v>3616</v>
      </c>
      <c r="C6874" s="789"/>
      <c r="D6874" s="629"/>
    </row>
    <row r="6875" spans="1:6">
      <c r="A6875" s="464"/>
      <c r="B6875" s="1107" t="s">
        <v>2860</v>
      </c>
      <c r="C6875" s="789" t="s">
        <v>63</v>
      </c>
      <c r="D6875" s="629">
        <v>12</v>
      </c>
      <c r="F6875" s="611">
        <f>D6875*E6875</f>
        <v>0</v>
      </c>
    </row>
    <row r="6876" spans="1:6">
      <c r="A6876" s="464"/>
      <c r="B6876" s="421"/>
      <c r="C6876" s="413"/>
      <c r="D6876" s="1171"/>
      <c r="E6876" s="83"/>
      <c r="F6876" s="414"/>
    </row>
    <row r="6877" spans="1:6">
      <c r="A6877" s="464"/>
      <c r="B6877" s="421"/>
      <c r="C6877" s="413"/>
      <c r="D6877" s="1171"/>
      <c r="E6877" s="83"/>
      <c r="F6877" s="414"/>
    </row>
    <row r="6878" spans="1:6">
      <c r="A6878" s="464"/>
      <c r="B6878" s="421"/>
      <c r="C6878" s="413"/>
      <c r="D6878" s="1171"/>
      <c r="E6878" s="83"/>
      <c r="F6878" s="414"/>
    </row>
    <row r="6879" spans="1:6">
      <c r="A6879" s="464"/>
      <c r="B6879" s="421"/>
      <c r="C6879" s="413"/>
      <c r="D6879" s="1171"/>
      <c r="E6879" s="83"/>
      <c r="F6879" s="414"/>
    </row>
    <row r="6880" spans="1:6">
      <c r="A6880" s="464"/>
      <c r="B6880" s="421"/>
      <c r="C6880" s="413"/>
      <c r="D6880" s="1171"/>
      <c r="E6880" s="83"/>
      <c r="F6880" s="414"/>
    </row>
    <row r="6881" spans="1:6">
      <c r="A6881" s="464"/>
      <c r="B6881" s="429" t="s">
        <v>2878</v>
      </c>
      <c r="C6881" s="61"/>
      <c r="D6881" s="1169"/>
      <c r="E6881" s="661"/>
      <c r="F6881" s="837">
        <f>SUM(F6857:F6879)</f>
        <v>0</v>
      </c>
    </row>
    <row r="6882" spans="1:6">
      <c r="A6882" s="464"/>
      <c r="B6882" s="430"/>
      <c r="C6882" s="431"/>
      <c r="D6882" s="1170"/>
      <c r="E6882" s="432"/>
      <c r="F6882" s="433"/>
    </row>
    <row r="6883" spans="1:6">
      <c r="A6883" s="464"/>
      <c r="B6883" s="407" t="s">
        <v>2879</v>
      </c>
      <c r="C6883" s="408"/>
      <c r="D6883" s="629"/>
      <c r="F6883" s="846"/>
    </row>
    <row r="6884" spans="1:6">
      <c r="A6884" s="464"/>
      <c r="B6884" s="407"/>
      <c r="C6884" s="408"/>
      <c r="D6884" s="629"/>
      <c r="F6884" s="846"/>
    </row>
    <row r="6885" spans="1:6">
      <c r="A6885" s="464" t="s">
        <v>198</v>
      </c>
      <c r="B6885" s="422" t="s">
        <v>2880</v>
      </c>
      <c r="C6885" s="415"/>
      <c r="D6885" s="169"/>
      <c r="E6885" s="13"/>
      <c r="F6885" s="411"/>
    </row>
    <row r="6886" spans="1:6">
      <c r="A6886" s="464"/>
      <c r="B6886" s="1098" t="s">
        <v>1574</v>
      </c>
      <c r="C6886" s="789"/>
      <c r="D6886" s="629"/>
      <c r="F6886" s="846"/>
    </row>
    <row r="6887" spans="1:6">
      <c r="A6887" s="464"/>
      <c r="B6887" s="1098" t="s">
        <v>2881</v>
      </c>
      <c r="C6887" s="789"/>
      <c r="D6887" s="629"/>
      <c r="F6887" s="846"/>
    </row>
    <row r="6888" spans="1:6">
      <c r="A6888" s="464"/>
      <c r="B6888" s="830" t="s">
        <v>3603</v>
      </c>
      <c r="C6888" s="789"/>
      <c r="D6888" s="629"/>
      <c r="F6888" s="846"/>
    </row>
    <row r="6889" spans="1:6" ht="25.5">
      <c r="A6889" s="464"/>
      <c r="B6889" s="830" t="s">
        <v>3628</v>
      </c>
      <c r="C6889" s="789"/>
      <c r="D6889" s="629"/>
      <c r="F6889" s="846"/>
    </row>
    <row r="6890" spans="1:6" ht="15" customHeight="1">
      <c r="A6890" s="464"/>
      <c r="B6890" s="830" t="s">
        <v>3583</v>
      </c>
      <c r="C6890" s="789"/>
      <c r="D6890" s="629"/>
      <c r="F6890" s="846"/>
    </row>
    <row r="6891" spans="1:6" ht="25.5">
      <c r="A6891" s="464"/>
      <c r="B6891" s="830" t="s">
        <v>3604</v>
      </c>
      <c r="C6891" s="789"/>
      <c r="D6891" s="629"/>
      <c r="F6891" s="846"/>
    </row>
    <row r="6892" spans="1:6" ht="25.5">
      <c r="A6892" s="464"/>
      <c r="B6892" s="824" t="s">
        <v>2882</v>
      </c>
      <c r="C6892" s="1106" t="s">
        <v>259</v>
      </c>
      <c r="D6892" s="629">
        <v>5</v>
      </c>
      <c r="F6892" s="611">
        <f>D6892*E6892</f>
        <v>0</v>
      </c>
    </row>
    <row r="6893" spans="1:6">
      <c r="A6893" s="464"/>
      <c r="B6893" s="421"/>
      <c r="C6893" s="434"/>
      <c r="D6893" s="1171"/>
      <c r="E6893" s="83"/>
      <c r="F6893" s="414"/>
    </row>
    <row r="6894" spans="1:6" ht="25.5">
      <c r="A6894" s="464" t="s">
        <v>200</v>
      </c>
      <c r="B6894" s="422" t="s">
        <v>2883</v>
      </c>
      <c r="C6894" s="415"/>
      <c r="D6894" s="169"/>
      <c r="E6894" s="13"/>
      <c r="F6894" s="411"/>
    </row>
    <row r="6895" spans="1:6" s="69" customFormat="1" ht="76.5">
      <c r="A6895" s="464"/>
      <c r="B6895" s="830" t="s">
        <v>3605</v>
      </c>
      <c r="C6895" s="413"/>
      <c r="D6895" s="1171"/>
      <c r="E6895" s="83"/>
      <c r="F6895" s="414"/>
    </row>
    <row r="6896" spans="1:6" ht="92.25" customHeight="1">
      <c r="A6896" s="464"/>
      <c r="B6896" s="830" t="s">
        <v>4275</v>
      </c>
      <c r="C6896" s="789"/>
      <c r="D6896" s="629"/>
      <c r="F6896" s="846"/>
    </row>
    <row r="6897" spans="1:6" ht="165" customHeight="1">
      <c r="A6897" s="464"/>
      <c r="B6897" s="830" t="s">
        <v>3629</v>
      </c>
      <c r="C6897" s="789"/>
      <c r="D6897" s="629"/>
      <c r="F6897" s="846"/>
    </row>
    <row r="6898" spans="1:6" ht="58.5" customHeight="1">
      <c r="A6898" s="464"/>
      <c r="B6898" s="830" t="s">
        <v>3606</v>
      </c>
      <c r="C6898" s="1106"/>
      <c r="D6898" s="629"/>
    </row>
    <row r="6899" spans="1:6" ht="25.5">
      <c r="A6899" s="464"/>
      <c r="B6899" s="1098" t="s">
        <v>3607</v>
      </c>
      <c r="C6899" s="1106" t="s">
        <v>259</v>
      </c>
      <c r="D6899" s="629">
        <v>486</v>
      </c>
      <c r="F6899" s="611">
        <f>D6899*E6899</f>
        <v>0</v>
      </c>
    </row>
    <row r="6900" spans="1:6">
      <c r="A6900" s="464"/>
      <c r="B6900" s="421"/>
      <c r="C6900" s="434"/>
      <c r="D6900" s="1171"/>
      <c r="E6900" s="83"/>
      <c r="F6900" s="414"/>
    </row>
    <row r="6901" spans="1:6" ht="25.5">
      <c r="A6901" s="464" t="s">
        <v>203</v>
      </c>
      <c r="B6901" s="422" t="s">
        <v>2884</v>
      </c>
      <c r="C6901" s="415"/>
      <c r="D6901" s="169"/>
      <c r="E6901" s="13"/>
      <c r="F6901" s="411"/>
    </row>
    <row r="6902" spans="1:6">
      <c r="A6902" s="464"/>
      <c r="B6902" s="1098" t="s">
        <v>2885</v>
      </c>
      <c r="C6902" s="789"/>
      <c r="D6902" s="629"/>
      <c r="F6902" s="846"/>
    </row>
    <row r="6903" spans="1:6" ht="25.5">
      <c r="A6903" s="464"/>
      <c r="B6903" s="830" t="s">
        <v>2886</v>
      </c>
      <c r="C6903" s="789"/>
      <c r="D6903" s="629"/>
      <c r="F6903" s="846"/>
    </row>
    <row r="6904" spans="1:6" ht="25.5">
      <c r="A6904" s="464"/>
      <c r="B6904" s="1098" t="s">
        <v>2887</v>
      </c>
      <c r="C6904" s="789"/>
      <c r="D6904" s="629"/>
      <c r="F6904" s="846"/>
    </row>
    <row r="6905" spans="1:6" ht="38.25">
      <c r="A6905" s="464"/>
      <c r="B6905" s="830" t="s">
        <v>2888</v>
      </c>
      <c r="C6905" s="789"/>
      <c r="D6905" s="629"/>
      <c r="F6905" s="846"/>
    </row>
    <row r="6906" spans="1:6" ht="63.75">
      <c r="A6906" s="464"/>
      <c r="B6906" s="830" t="s">
        <v>3608</v>
      </c>
      <c r="C6906" s="789"/>
      <c r="D6906" s="629"/>
      <c r="F6906" s="846"/>
    </row>
    <row r="6907" spans="1:6" ht="27">
      <c r="A6907" s="464"/>
      <c r="B6907" s="830" t="s">
        <v>2889</v>
      </c>
      <c r="C6907" s="1106" t="s">
        <v>259</v>
      </c>
      <c r="D6907" s="629">
        <v>25</v>
      </c>
      <c r="F6907" s="611">
        <f>D6907*E6907</f>
        <v>0</v>
      </c>
    </row>
    <row r="6908" spans="1:6">
      <c r="A6908" s="464"/>
      <c r="B6908" s="421"/>
      <c r="C6908" s="434"/>
      <c r="D6908" s="1171"/>
      <c r="E6908" s="83"/>
      <c r="F6908" s="414"/>
    </row>
    <row r="6909" spans="1:6">
      <c r="A6909" s="464" t="s">
        <v>205</v>
      </c>
      <c r="B6909" s="422" t="s">
        <v>2890</v>
      </c>
      <c r="C6909" s="415"/>
      <c r="D6909" s="169"/>
      <c r="E6909" s="13"/>
      <c r="F6909" s="411"/>
    </row>
    <row r="6910" spans="1:6">
      <c r="A6910" s="464"/>
      <c r="B6910" s="1098"/>
      <c r="C6910" s="789"/>
      <c r="D6910" s="629"/>
      <c r="F6910" s="846"/>
    </row>
    <row r="6911" spans="1:6" ht="38.25">
      <c r="A6911" s="464"/>
      <c r="B6911" s="830" t="s">
        <v>2891</v>
      </c>
      <c r="C6911" s="789"/>
      <c r="D6911" s="629"/>
      <c r="F6911" s="846"/>
    </row>
    <row r="6912" spans="1:6" ht="25.5">
      <c r="A6912" s="464"/>
      <c r="B6912" s="830" t="s">
        <v>2892</v>
      </c>
      <c r="C6912" s="789"/>
      <c r="D6912" s="629"/>
      <c r="F6912" s="846"/>
    </row>
    <row r="6913" spans="1:6">
      <c r="A6913" s="464"/>
      <c r="B6913" s="830" t="s">
        <v>2893</v>
      </c>
      <c r="C6913" s="789"/>
      <c r="D6913" s="629"/>
      <c r="F6913" s="846"/>
    </row>
    <row r="6914" spans="1:6" ht="103.5">
      <c r="A6914" s="464"/>
      <c r="B6914" s="830" t="s">
        <v>2894</v>
      </c>
      <c r="C6914" s="789"/>
      <c r="D6914" s="629"/>
      <c r="F6914" s="846"/>
    </row>
    <row r="6915" spans="1:6" ht="14.25">
      <c r="A6915" s="464"/>
      <c r="B6915" s="1098" t="s">
        <v>2895</v>
      </c>
      <c r="C6915" s="1106" t="s">
        <v>260</v>
      </c>
      <c r="D6915" s="629">
        <v>884</v>
      </c>
      <c r="F6915" s="611">
        <f>D6915*E6915</f>
        <v>0</v>
      </c>
    </row>
    <row r="6916" spans="1:6">
      <c r="A6916" s="464"/>
      <c r="B6916" s="421"/>
      <c r="C6916" s="434"/>
      <c r="D6916" s="1171"/>
      <c r="E6916" s="83"/>
      <c r="F6916" s="414"/>
    </row>
    <row r="6917" spans="1:6">
      <c r="A6917" s="464"/>
      <c r="B6917" s="421"/>
      <c r="C6917" s="434"/>
      <c r="D6917" s="1171"/>
      <c r="E6917" s="83"/>
      <c r="F6917" s="414"/>
    </row>
    <row r="6918" spans="1:6" ht="25.5">
      <c r="A6918" s="464" t="s">
        <v>137</v>
      </c>
      <c r="B6918" s="422" t="s">
        <v>2896</v>
      </c>
      <c r="C6918" s="415"/>
      <c r="D6918" s="169"/>
      <c r="E6918" s="13"/>
      <c r="F6918" s="411"/>
    </row>
    <row r="6919" spans="1:6">
      <c r="A6919" s="464"/>
      <c r="B6919" s="422"/>
      <c r="C6919" s="415"/>
      <c r="D6919" s="169"/>
      <c r="E6919" s="13"/>
      <c r="F6919" s="411"/>
    </row>
    <row r="6920" spans="1:6" ht="63.75">
      <c r="A6920" s="464"/>
      <c r="B6920" s="830" t="s">
        <v>2897</v>
      </c>
      <c r="C6920" s="1106" t="s">
        <v>259</v>
      </c>
      <c r="D6920" s="629">
        <v>65</v>
      </c>
      <c r="F6920" s="611">
        <f>D6920*E6920</f>
        <v>0</v>
      </c>
    </row>
    <row r="6921" spans="1:6">
      <c r="A6921" s="464"/>
      <c r="B6921" s="1098"/>
      <c r="C6921" s="1106"/>
      <c r="D6921" s="629"/>
      <c r="F6921" s="846"/>
    </row>
    <row r="6922" spans="1:6">
      <c r="A6922" s="464"/>
      <c r="B6922" s="1098"/>
      <c r="C6922" s="1106"/>
      <c r="D6922" s="629"/>
      <c r="F6922" s="846"/>
    </row>
    <row r="6923" spans="1:6">
      <c r="A6923" s="464"/>
      <c r="B6923" s="1098"/>
      <c r="C6923" s="1106"/>
      <c r="D6923" s="629"/>
      <c r="F6923" s="846"/>
    </row>
    <row r="6924" spans="1:6">
      <c r="A6924" s="464"/>
      <c r="B6924" s="1098"/>
      <c r="C6924" s="1106"/>
      <c r="D6924" s="629"/>
      <c r="F6924" s="846"/>
    </row>
    <row r="6925" spans="1:6">
      <c r="A6925" s="464"/>
      <c r="B6925" s="429" t="s">
        <v>2898</v>
      </c>
      <c r="C6925" s="61"/>
      <c r="D6925" s="1169"/>
      <c r="E6925" s="661"/>
      <c r="F6925" s="837">
        <f>SUM(F6893:F6924)</f>
        <v>0</v>
      </c>
    </row>
    <row r="6926" spans="1:6">
      <c r="A6926" s="464"/>
      <c r="B6926" s="421"/>
      <c r="C6926" s="413"/>
      <c r="D6926" s="1171"/>
      <c r="E6926" s="83"/>
      <c r="F6926" s="414"/>
    </row>
    <row r="6927" spans="1:6">
      <c r="A6927" s="464"/>
      <c r="B6927" s="407" t="s">
        <v>2899</v>
      </c>
      <c r="C6927" s="408"/>
      <c r="D6927" s="629"/>
      <c r="F6927" s="846"/>
    </row>
    <row r="6928" spans="1:6">
      <c r="A6928" s="464"/>
      <c r="B6928" s="407"/>
      <c r="C6928" s="408"/>
      <c r="D6928" s="629"/>
      <c r="F6928" s="846"/>
    </row>
    <row r="6929" spans="1:6">
      <c r="A6929" s="464" t="s">
        <v>198</v>
      </c>
      <c r="B6929" s="422" t="s">
        <v>2900</v>
      </c>
      <c r="C6929" s="415"/>
      <c r="D6929" s="169"/>
      <c r="E6929" s="13"/>
      <c r="F6929" s="411"/>
    </row>
    <row r="6930" spans="1:6">
      <c r="A6930" s="464"/>
      <c r="B6930" s="422"/>
      <c r="C6930" s="415"/>
      <c r="D6930" s="169"/>
      <c r="E6930" s="13"/>
      <c r="F6930" s="411"/>
    </row>
    <row r="6931" spans="1:6" ht="38.25">
      <c r="A6931" s="464"/>
      <c r="B6931" s="830" t="s">
        <v>2901</v>
      </c>
      <c r="C6931" s="629"/>
      <c r="D6931" s="629"/>
      <c r="F6931" s="846"/>
    </row>
    <row r="6932" spans="1:6" ht="38.25">
      <c r="A6932" s="464"/>
      <c r="B6932" s="830" t="s">
        <v>2902</v>
      </c>
      <c r="C6932" s="629"/>
      <c r="D6932" s="629"/>
      <c r="F6932" s="846"/>
    </row>
    <row r="6933" spans="1:6" ht="25.5">
      <c r="A6933" s="464"/>
      <c r="B6933" s="830" t="s">
        <v>2903</v>
      </c>
      <c r="C6933" s="789"/>
      <c r="D6933" s="629"/>
      <c r="F6933" s="846"/>
    </row>
    <row r="6934" spans="1:6">
      <c r="A6934" s="464"/>
      <c r="B6934" s="830" t="s">
        <v>2904</v>
      </c>
      <c r="C6934" s="789"/>
      <c r="D6934" s="629"/>
      <c r="F6934" s="846"/>
    </row>
    <row r="6935" spans="1:6">
      <c r="A6935" s="464"/>
      <c r="B6935" s="830" t="s">
        <v>1574</v>
      </c>
      <c r="C6935" s="629"/>
      <c r="D6935" s="629"/>
      <c r="F6935" s="846"/>
    </row>
    <row r="6936" spans="1:6" ht="25.5">
      <c r="A6936" s="464"/>
      <c r="B6936" s="830" t="s">
        <v>2905</v>
      </c>
      <c r="C6936" s="789"/>
      <c r="D6936" s="629"/>
      <c r="F6936" s="846"/>
    </row>
    <row r="6937" spans="1:6">
      <c r="A6937" s="464"/>
      <c r="B6937" s="830" t="s">
        <v>2906</v>
      </c>
      <c r="C6937" s="789"/>
      <c r="D6937" s="629"/>
      <c r="F6937" s="846"/>
    </row>
    <row r="6938" spans="1:6">
      <c r="A6938" s="464"/>
      <c r="B6938" s="830" t="s">
        <v>2907</v>
      </c>
      <c r="C6938" s="789"/>
      <c r="D6938" s="629"/>
      <c r="F6938" s="846"/>
    </row>
    <row r="6939" spans="1:6">
      <c r="A6939" s="464"/>
      <c r="B6939" s="830" t="s">
        <v>2908</v>
      </c>
      <c r="C6939" s="789"/>
      <c r="D6939" s="629"/>
      <c r="F6939" s="846"/>
    </row>
    <row r="6940" spans="1:6" ht="30.75" customHeight="1">
      <c r="A6940" s="464"/>
      <c r="B6940" s="830" t="s">
        <v>2909</v>
      </c>
      <c r="C6940" s="789"/>
      <c r="D6940" s="629"/>
      <c r="F6940" s="846"/>
    </row>
    <row r="6941" spans="1:6" ht="14.25">
      <c r="A6941" s="464"/>
      <c r="B6941" s="830" t="s">
        <v>2910</v>
      </c>
      <c r="C6941" s="789"/>
      <c r="D6941" s="629"/>
      <c r="F6941" s="846"/>
    </row>
    <row r="6942" spans="1:6" ht="14.25">
      <c r="A6942" s="464"/>
      <c r="B6942" s="617" t="s">
        <v>3049</v>
      </c>
      <c r="C6942" s="1106" t="s">
        <v>259</v>
      </c>
      <c r="D6942" s="629">
        <v>354</v>
      </c>
      <c r="F6942" s="611">
        <f>D6942*E6942</f>
        <v>0</v>
      </c>
    </row>
    <row r="6943" spans="1:6">
      <c r="A6943" s="464"/>
      <c r="B6943" s="148"/>
      <c r="C6943" s="434"/>
      <c r="D6943" s="1171"/>
      <c r="E6943" s="83"/>
      <c r="F6943" s="83"/>
    </row>
    <row r="6944" spans="1:6">
      <c r="A6944" s="464" t="s">
        <v>200</v>
      </c>
      <c r="B6944" s="422" t="s">
        <v>2912</v>
      </c>
      <c r="C6944" s="415"/>
      <c r="D6944" s="169"/>
      <c r="E6944" s="13"/>
      <c r="F6944" s="411"/>
    </row>
    <row r="6945" spans="1:6">
      <c r="A6945" s="464"/>
      <c r="B6945" s="1098"/>
      <c r="C6945" s="789"/>
      <c r="D6945" s="629"/>
      <c r="F6945" s="846"/>
    </row>
    <row r="6946" spans="1:6">
      <c r="A6946" s="464"/>
      <c r="B6946" s="830" t="s">
        <v>1574</v>
      </c>
      <c r="C6946" s="789"/>
      <c r="D6946" s="629"/>
      <c r="F6946" s="846"/>
    </row>
    <row r="6947" spans="1:6" ht="25.5">
      <c r="A6947" s="464"/>
      <c r="B6947" s="830" t="s">
        <v>3589</v>
      </c>
      <c r="C6947" s="789"/>
      <c r="D6947" s="629"/>
      <c r="F6947" s="846"/>
    </row>
    <row r="6948" spans="1:6" ht="38.25">
      <c r="A6948" s="464"/>
      <c r="B6948" s="830" t="s">
        <v>2913</v>
      </c>
      <c r="C6948" s="789"/>
      <c r="D6948" s="629"/>
      <c r="F6948" s="846"/>
    </row>
    <row r="6949" spans="1:6" ht="25.5">
      <c r="A6949" s="464"/>
      <c r="B6949" s="830" t="s">
        <v>2914</v>
      </c>
      <c r="C6949" s="789"/>
      <c r="D6949" s="629"/>
      <c r="F6949" s="846"/>
    </row>
    <row r="6950" spans="1:6" ht="25.5">
      <c r="A6950" s="464"/>
      <c r="B6950" s="830" t="s">
        <v>2915</v>
      </c>
      <c r="C6950" s="789"/>
      <c r="D6950" s="629"/>
      <c r="F6950" s="846"/>
    </row>
    <row r="6951" spans="1:6" ht="25.5">
      <c r="A6951" s="464"/>
      <c r="B6951" s="830" t="s">
        <v>2916</v>
      </c>
      <c r="C6951" s="789"/>
      <c r="D6951" s="629"/>
      <c r="F6951" s="846"/>
    </row>
    <row r="6952" spans="1:6" ht="25.5">
      <c r="A6952" s="464"/>
      <c r="B6952" s="830" t="s">
        <v>2917</v>
      </c>
      <c r="C6952" s="789"/>
      <c r="D6952" s="629"/>
      <c r="F6952" s="846"/>
    </row>
    <row r="6953" spans="1:6">
      <c r="A6953" s="464"/>
      <c r="B6953" s="830" t="s">
        <v>2918</v>
      </c>
      <c r="C6953" s="789"/>
      <c r="D6953" s="629"/>
      <c r="F6953" s="846"/>
    </row>
    <row r="6954" spans="1:6" ht="25.5">
      <c r="A6954" s="464"/>
      <c r="B6954" s="830" t="s">
        <v>2919</v>
      </c>
      <c r="C6954" s="789"/>
      <c r="D6954" s="629"/>
      <c r="F6954" s="846"/>
    </row>
    <row r="6955" spans="1:6" ht="25.5">
      <c r="A6955" s="464"/>
      <c r="B6955" s="830" t="s">
        <v>2920</v>
      </c>
      <c r="C6955" s="789"/>
      <c r="D6955" s="629"/>
      <c r="F6955" s="846"/>
    </row>
    <row r="6956" spans="1:6">
      <c r="A6956" s="464"/>
      <c r="B6956" s="830" t="s">
        <v>2921</v>
      </c>
      <c r="C6956" s="789"/>
      <c r="D6956" s="629"/>
      <c r="F6956" s="846"/>
    </row>
    <row r="6957" spans="1:6">
      <c r="A6957" s="464"/>
      <c r="B6957" s="1098" t="s">
        <v>3050</v>
      </c>
      <c r="C6957" s="789" t="s">
        <v>63</v>
      </c>
      <c r="D6957" s="629">
        <v>120</v>
      </c>
      <c r="F6957" s="611">
        <f>D6957*E6957</f>
        <v>0</v>
      </c>
    </row>
    <row r="6958" spans="1:6">
      <c r="A6958" s="464"/>
      <c r="B6958" s="1098" t="s">
        <v>2922</v>
      </c>
      <c r="C6958" s="789" t="s">
        <v>63</v>
      </c>
      <c r="D6958" s="629">
        <v>10</v>
      </c>
      <c r="F6958" s="611">
        <f>D6958*E6958</f>
        <v>0</v>
      </c>
    </row>
    <row r="6959" spans="1:6">
      <c r="A6959" s="1085"/>
      <c r="B6959" s="479"/>
      <c r="C6959" s="413"/>
      <c r="D6959" s="1171"/>
      <c r="E6959" s="83"/>
      <c r="F6959" s="83"/>
    </row>
    <row r="6960" spans="1:6">
      <c r="A6960" s="464" t="s">
        <v>203</v>
      </c>
      <c r="B6960" s="422" t="s">
        <v>3051</v>
      </c>
      <c r="C6960" s="415"/>
      <c r="D6960" s="169"/>
      <c r="E6960" s="13"/>
      <c r="F6960" s="411"/>
    </row>
    <row r="6961" spans="1:6">
      <c r="A6961" s="1085"/>
      <c r="B6961" s="422"/>
      <c r="C6961" s="415"/>
      <c r="D6961" s="169"/>
      <c r="E6961" s="13"/>
      <c r="F6961" s="411"/>
    </row>
    <row r="6962" spans="1:6" ht="38.25">
      <c r="A6962" s="1085"/>
      <c r="B6962" s="830" t="s">
        <v>3052</v>
      </c>
      <c r="C6962" s="789"/>
      <c r="D6962" s="629"/>
      <c r="F6962" s="846"/>
    </row>
    <row r="6963" spans="1:6" ht="15.75" customHeight="1">
      <c r="A6963" s="1085"/>
      <c r="B6963" s="830" t="s">
        <v>1574</v>
      </c>
      <c r="C6963" s="789"/>
      <c r="D6963" s="629"/>
      <c r="F6963" s="846"/>
    </row>
    <row r="6964" spans="1:6">
      <c r="A6964" s="39"/>
      <c r="B6964" s="830" t="s">
        <v>3053</v>
      </c>
      <c r="C6964" s="789"/>
      <c r="D6964" s="629"/>
      <c r="F6964" s="846"/>
    </row>
    <row r="6965" spans="1:6">
      <c r="A6965" s="39"/>
      <c r="B6965" s="830" t="s">
        <v>3054</v>
      </c>
      <c r="C6965" s="789"/>
      <c r="D6965" s="629"/>
      <c r="F6965" s="846"/>
    </row>
    <row r="6966" spans="1:6">
      <c r="A6966" s="41"/>
      <c r="B6966" s="830" t="s">
        <v>3055</v>
      </c>
      <c r="C6966" s="789"/>
      <c r="D6966" s="629"/>
      <c r="F6966" s="846"/>
    </row>
    <row r="6967" spans="1:6" ht="51">
      <c r="A6967" s="34"/>
      <c r="B6967" s="830" t="s">
        <v>2929</v>
      </c>
      <c r="C6967" s="789"/>
      <c r="D6967" s="629"/>
      <c r="F6967" s="846"/>
    </row>
    <row r="6968" spans="1:6" ht="14.25">
      <c r="A6968" s="1119"/>
      <c r="B6968" s="1098" t="s">
        <v>3056</v>
      </c>
      <c r="C6968" s="789"/>
      <c r="D6968" s="629"/>
      <c r="F6968" s="846"/>
    </row>
    <row r="6969" spans="1:6" ht="14.25">
      <c r="A6969" s="1139"/>
      <c r="B6969" s="1110" t="s">
        <v>3057</v>
      </c>
      <c r="C6969" s="1106" t="s">
        <v>2932</v>
      </c>
      <c r="D6969" s="629">
        <v>750</v>
      </c>
      <c r="F6969" s="611">
        <f>D6969*E6969</f>
        <v>0</v>
      </c>
    </row>
    <row r="6970" spans="1:6">
      <c r="A6970" s="1139"/>
      <c r="B6970" s="421"/>
      <c r="C6970" s="434"/>
      <c r="D6970" s="1171"/>
      <c r="E6970" s="83"/>
      <c r="F6970" s="414"/>
    </row>
    <row r="6971" spans="1:6" ht="25.5">
      <c r="A6971" s="464" t="s">
        <v>205</v>
      </c>
      <c r="B6971" s="422" t="s">
        <v>3058</v>
      </c>
      <c r="C6971" s="460"/>
      <c r="D6971" s="169"/>
      <c r="E6971" s="13"/>
      <c r="F6971" s="411"/>
    </row>
    <row r="6972" spans="1:6">
      <c r="A6972" s="1139"/>
      <c r="B6972" s="422"/>
      <c r="C6972" s="460"/>
      <c r="D6972" s="169"/>
      <c r="E6972" s="13"/>
      <c r="F6972" s="411"/>
    </row>
    <row r="6973" spans="1:6" ht="12.75" customHeight="1">
      <c r="A6973" s="1085"/>
      <c r="B6973" s="830" t="s">
        <v>3059</v>
      </c>
      <c r="C6973" s="1106"/>
      <c r="D6973" s="629"/>
      <c r="F6973" s="846"/>
    </row>
    <row r="6974" spans="1:6" ht="39.75" customHeight="1">
      <c r="A6974" s="1085"/>
      <c r="B6974" s="830" t="s">
        <v>3609</v>
      </c>
      <c r="C6974" s="1106"/>
      <c r="D6974" s="629"/>
      <c r="F6974" s="846"/>
    </row>
    <row r="6975" spans="1:6" ht="56.25" customHeight="1">
      <c r="A6975" s="1085"/>
      <c r="B6975" s="830" t="s">
        <v>2929</v>
      </c>
      <c r="C6975" s="1106"/>
      <c r="D6975" s="629"/>
      <c r="F6975" s="846"/>
    </row>
    <row r="6976" spans="1:6">
      <c r="A6976" s="1085"/>
      <c r="B6976" s="830" t="s">
        <v>3060</v>
      </c>
      <c r="C6976" s="1106"/>
      <c r="D6976" s="629"/>
    </row>
    <row r="6977" spans="1:6" ht="14.25">
      <c r="A6977" s="1085"/>
      <c r="B6977" s="1110" t="s">
        <v>3061</v>
      </c>
      <c r="C6977" s="1106" t="s">
        <v>2932</v>
      </c>
      <c r="D6977" s="629">
        <v>750</v>
      </c>
      <c r="F6977" s="611">
        <f>D6977*E6977</f>
        <v>0</v>
      </c>
    </row>
    <row r="6978" spans="1:6">
      <c r="A6978" s="1085"/>
      <c r="B6978" s="421"/>
      <c r="C6978" s="413"/>
      <c r="D6978" s="1171"/>
      <c r="E6978" s="83"/>
      <c r="F6978" s="414"/>
    </row>
    <row r="6979" spans="1:6">
      <c r="A6979" s="1085"/>
      <c r="B6979" s="436"/>
      <c r="C6979" s="413"/>
      <c r="D6979" s="1171"/>
      <c r="E6979" s="83"/>
      <c r="F6979" s="414"/>
    </row>
    <row r="6980" spans="1:6">
      <c r="A6980" s="1085"/>
      <c r="B6980" s="436"/>
      <c r="C6980" s="413"/>
      <c r="D6980" s="1171"/>
      <c r="E6980" s="83"/>
      <c r="F6980" s="414"/>
    </row>
    <row r="6981" spans="1:6">
      <c r="A6981" s="1085"/>
      <c r="B6981" s="436"/>
      <c r="C6981" s="413"/>
      <c r="D6981" s="1171"/>
      <c r="E6981" s="83"/>
      <c r="F6981" s="414"/>
    </row>
    <row r="6982" spans="1:6">
      <c r="A6982" s="1085"/>
      <c r="B6982" s="429" t="s">
        <v>2933</v>
      </c>
      <c r="C6982" s="61"/>
      <c r="D6982" s="1169"/>
      <c r="E6982" s="661"/>
      <c r="F6982" s="837">
        <f>SUM(F6929:F6981)</f>
        <v>0</v>
      </c>
    </row>
    <row r="6983" spans="1:6">
      <c r="A6983" s="1085"/>
      <c r="B6983" s="436"/>
      <c r="C6983" s="431"/>
      <c r="D6983" s="1171"/>
      <c r="E6983" s="83"/>
      <c r="F6983" s="414"/>
    </row>
    <row r="6984" spans="1:6">
      <c r="A6984" s="1085"/>
      <c r="B6984" s="407" t="s">
        <v>2934</v>
      </c>
      <c r="C6984" s="789"/>
      <c r="D6984" s="629"/>
      <c r="F6984" s="846"/>
    </row>
    <row r="6985" spans="1:6">
      <c r="A6985" s="464"/>
      <c r="B6985" s="407"/>
      <c r="C6985" s="789"/>
      <c r="D6985" s="629"/>
      <c r="F6985" s="846"/>
    </row>
    <row r="6986" spans="1:6">
      <c r="A6986" s="464" t="s">
        <v>198</v>
      </c>
      <c r="B6986" s="186" t="s">
        <v>3062</v>
      </c>
      <c r="C6986" s="415"/>
      <c r="D6986" s="415"/>
      <c r="E6986" s="410"/>
      <c r="F6986" s="186"/>
    </row>
    <row r="6987" spans="1:6">
      <c r="A6987" s="464"/>
      <c r="B6987" s="186"/>
      <c r="C6987" s="415"/>
      <c r="D6987" s="415"/>
      <c r="E6987" s="410"/>
      <c r="F6987" s="186"/>
    </row>
    <row r="6988" spans="1:6" ht="129.75" customHeight="1">
      <c r="A6988" s="464"/>
      <c r="B6988" s="830" t="s">
        <v>3618</v>
      </c>
      <c r="C6988" s="789"/>
      <c r="D6988" s="789"/>
      <c r="E6988" s="811"/>
      <c r="F6988" s="811"/>
    </row>
    <row r="6989" spans="1:6" ht="90" customHeight="1">
      <c r="A6989" s="464"/>
      <c r="B6989" s="830" t="s">
        <v>2936</v>
      </c>
      <c r="C6989" s="60"/>
      <c r="D6989" s="789"/>
      <c r="E6989" s="814"/>
      <c r="F6989" s="811"/>
    </row>
    <row r="6990" spans="1:6" ht="12.75" customHeight="1">
      <c r="A6990" s="464"/>
      <c r="B6990" s="814" t="s">
        <v>2938</v>
      </c>
      <c r="C6990" s="1106" t="s">
        <v>2932</v>
      </c>
      <c r="D6990" s="639">
        <v>75</v>
      </c>
      <c r="E6990" s="945"/>
      <c r="F6990" s="611">
        <f>D6990*E6990</f>
        <v>0</v>
      </c>
    </row>
    <row r="6991" spans="1:6" ht="14.25">
      <c r="A6991" s="464"/>
      <c r="B6991" s="814" t="s">
        <v>2939</v>
      </c>
      <c r="C6991" s="1106" t="s">
        <v>2940</v>
      </c>
      <c r="D6991" s="639">
        <v>12</v>
      </c>
      <c r="E6991" s="945"/>
      <c r="F6991" s="611">
        <f>D6991*E6991</f>
        <v>0</v>
      </c>
    </row>
    <row r="6992" spans="1:6">
      <c r="A6992" s="464"/>
      <c r="B6992" s="814" t="s">
        <v>2941</v>
      </c>
      <c r="C6992" s="1106" t="s">
        <v>418</v>
      </c>
      <c r="D6992" s="639">
        <v>960</v>
      </c>
      <c r="E6992" s="945"/>
      <c r="F6992" s="611">
        <f>D6992*E6992</f>
        <v>0</v>
      </c>
    </row>
    <row r="6993" spans="1:6">
      <c r="A6993" s="464"/>
      <c r="B6993" s="1122"/>
      <c r="C6993" s="1106"/>
      <c r="D6993" s="639"/>
      <c r="E6993" s="945"/>
    </row>
    <row r="6994" spans="1:6">
      <c r="A6994" s="464" t="s">
        <v>200</v>
      </c>
      <c r="B6994" s="186" t="s">
        <v>3063</v>
      </c>
      <c r="C6994" s="415"/>
      <c r="D6994" s="415"/>
      <c r="E6994" s="410"/>
      <c r="F6994" s="186"/>
    </row>
    <row r="6995" spans="1:6">
      <c r="A6995" s="464"/>
      <c r="B6995" s="186"/>
      <c r="C6995" s="415"/>
      <c r="D6995" s="415"/>
      <c r="E6995" s="410"/>
      <c r="F6995" s="186"/>
    </row>
    <row r="6996" spans="1:6" ht="133.5" customHeight="1">
      <c r="A6996" s="464"/>
      <c r="B6996" s="830" t="s">
        <v>3618</v>
      </c>
      <c r="C6996" s="789"/>
      <c r="D6996" s="789"/>
      <c r="E6996" s="811"/>
      <c r="F6996" s="811"/>
    </row>
    <row r="6997" spans="1:6" ht="92.25" customHeight="1">
      <c r="A6997" s="464"/>
      <c r="B6997" s="830" t="s">
        <v>2936</v>
      </c>
      <c r="C6997" s="60"/>
      <c r="D6997" s="789"/>
      <c r="E6997" s="814"/>
      <c r="F6997" s="811"/>
    </row>
    <row r="6998" spans="1:6" ht="14.25">
      <c r="A6998" s="464"/>
      <c r="B6998" s="814" t="s">
        <v>2938</v>
      </c>
      <c r="C6998" s="1106" t="s">
        <v>2932</v>
      </c>
      <c r="D6998" s="639">
        <v>20</v>
      </c>
      <c r="E6998" s="945"/>
      <c r="F6998" s="611">
        <f>D6998*E6998</f>
        <v>0</v>
      </c>
    </row>
    <row r="6999" spans="1:6" ht="14.25">
      <c r="A6999" s="464"/>
      <c r="B6999" s="814" t="s">
        <v>2939</v>
      </c>
      <c r="C6999" s="1106" t="s">
        <v>2940</v>
      </c>
      <c r="D6999" s="639">
        <v>3</v>
      </c>
      <c r="E6999" s="945"/>
      <c r="F6999" s="611">
        <f>D6999*E6999</f>
        <v>0</v>
      </c>
    </row>
    <row r="7000" spans="1:6">
      <c r="A7000" s="464"/>
      <c r="B7000" s="814" t="s">
        <v>2941</v>
      </c>
      <c r="C7000" s="1106" t="s">
        <v>418</v>
      </c>
      <c r="D7000" s="639">
        <v>240</v>
      </c>
      <c r="E7000" s="945"/>
      <c r="F7000" s="611">
        <f>D7000*E7000</f>
        <v>0</v>
      </c>
    </row>
    <row r="7001" spans="1:6">
      <c r="A7001" s="464"/>
      <c r="B7001" s="287"/>
      <c r="C7001" s="413"/>
      <c r="D7001" s="1170"/>
      <c r="E7001" s="432"/>
      <c r="F7001" s="83"/>
    </row>
    <row r="7002" spans="1:6">
      <c r="A7002" s="464"/>
      <c r="B7002" s="287"/>
      <c r="C7002" s="413"/>
      <c r="D7002" s="1170"/>
      <c r="E7002" s="432"/>
      <c r="F7002" s="83"/>
    </row>
    <row r="7003" spans="1:6">
      <c r="A7003" s="464"/>
      <c r="B7003" s="287"/>
      <c r="C7003" s="413"/>
      <c r="D7003" s="1170"/>
      <c r="E7003" s="432"/>
      <c r="F7003" s="83"/>
    </row>
    <row r="7004" spans="1:6">
      <c r="A7004" s="464"/>
      <c r="B7004" s="454"/>
      <c r="C7004" s="434"/>
      <c r="D7004" s="1170"/>
      <c r="E7004" s="432"/>
      <c r="F7004" s="83"/>
    </row>
    <row r="7005" spans="1:6">
      <c r="A7005" s="464"/>
      <c r="B7005" s="412"/>
      <c r="C7005" s="426"/>
      <c r="D7005" s="1171"/>
      <c r="E7005" s="82"/>
      <c r="F7005" s="455"/>
    </row>
    <row r="7006" spans="1:6" ht="25.5">
      <c r="A7006" s="464"/>
      <c r="B7006" s="429" t="s">
        <v>2951</v>
      </c>
      <c r="C7006" s="61"/>
      <c r="D7006" s="1169"/>
      <c r="E7006" s="661"/>
      <c r="F7006" s="837">
        <f>SUM(F6986:F7004)</f>
        <v>0</v>
      </c>
    </row>
    <row r="7007" spans="1:6">
      <c r="A7007" s="464"/>
      <c r="B7007" s="430"/>
      <c r="C7007" s="456"/>
      <c r="D7007" s="1176"/>
      <c r="E7007" s="83"/>
      <c r="F7007" s="414"/>
    </row>
    <row r="7008" spans="1:6" ht="12.75" customHeight="1">
      <c r="A7008" s="464"/>
      <c r="B7008" s="407" t="s">
        <v>2952</v>
      </c>
      <c r="C7008" s="789"/>
      <c r="D7008" s="629"/>
      <c r="F7008" s="846"/>
    </row>
    <row r="7009" spans="1:6">
      <c r="A7009" s="464"/>
      <c r="B7009" s="437"/>
      <c r="C7009" s="413"/>
      <c r="D7009" s="1171"/>
      <c r="E7009" s="83"/>
      <c r="F7009" s="414"/>
    </row>
    <row r="7010" spans="1:6" ht="13.5" customHeight="1">
      <c r="A7010" s="464" t="s">
        <v>198</v>
      </c>
      <c r="B7010" s="480" t="s">
        <v>3064</v>
      </c>
      <c r="C7010" s="1106"/>
      <c r="D7010" s="629"/>
    </row>
    <row r="7011" spans="1:6">
      <c r="A7011" s="464"/>
      <c r="B7011" s="480"/>
      <c r="C7011" s="1106"/>
      <c r="D7011" s="629"/>
    </row>
    <row r="7012" spans="1:6" ht="274.5" customHeight="1">
      <c r="A7012" s="464"/>
      <c r="B7012" s="830" t="s">
        <v>3610</v>
      </c>
      <c r="C7012" s="1106"/>
      <c r="D7012" s="629"/>
    </row>
    <row r="7013" spans="1:6">
      <c r="A7013" s="464"/>
      <c r="B7013" s="480"/>
      <c r="C7013" s="789" t="s">
        <v>136</v>
      </c>
      <c r="D7013" s="639">
        <v>1</v>
      </c>
      <c r="E7013" s="945"/>
      <c r="F7013" s="611">
        <f>D7013*E7013</f>
        <v>0</v>
      </c>
    </row>
    <row r="7014" spans="1:6">
      <c r="A7014" s="464"/>
      <c r="B7014" s="480"/>
      <c r="C7014" s="1106"/>
      <c r="D7014" s="629"/>
    </row>
    <row r="7015" spans="1:6">
      <c r="A7015" s="464" t="s">
        <v>200</v>
      </c>
      <c r="B7015" s="480" t="s">
        <v>3065</v>
      </c>
      <c r="C7015" s="480"/>
      <c r="D7015" s="1177"/>
      <c r="F7015" s="846"/>
    </row>
    <row r="7016" spans="1:6">
      <c r="A7016" s="464"/>
      <c r="B7016" s="407"/>
      <c r="C7016" s="789"/>
      <c r="D7016" s="629"/>
      <c r="F7016" s="846"/>
    </row>
    <row r="7017" spans="1:6" ht="209.25" customHeight="1">
      <c r="A7017" s="464"/>
      <c r="B7017" s="830" t="s">
        <v>4019</v>
      </c>
      <c r="C7017" s="789"/>
      <c r="D7017" s="629"/>
      <c r="F7017" s="846"/>
    </row>
    <row r="7018" spans="1:6" ht="230.25" customHeight="1">
      <c r="A7018" s="464"/>
      <c r="B7018" s="830" t="s">
        <v>4020</v>
      </c>
      <c r="C7018" s="789"/>
      <c r="D7018" s="629"/>
      <c r="F7018" s="846"/>
    </row>
    <row r="7019" spans="1:6">
      <c r="A7019" s="464"/>
      <c r="B7019" s="1103"/>
      <c r="C7019" s="1106" t="s">
        <v>63</v>
      </c>
      <c r="D7019" s="629">
        <v>15</v>
      </c>
      <c r="F7019" s="611">
        <f>D7019*E7019</f>
        <v>0</v>
      </c>
    </row>
    <row r="7020" spans="1:6">
      <c r="A7020" s="464"/>
      <c r="B7020" s="1098"/>
      <c r="C7020" s="1106"/>
      <c r="D7020" s="629"/>
    </row>
    <row r="7021" spans="1:6">
      <c r="A7021" s="464" t="s">
        <v>203</v>
      </c>
      <c r="B7021" s="422" t="s">
        <v>2953</v>
      </c>
      <c r="C7021" s="415"/>
      <c r="D7021" s="415"/>
      <c r="E7021" s="13"/>
      <c r="F7021" s="411"/>
    </row>
    <row r="7022" spans="1:6">
      <c r="A7022" s="464"/>
      <c r="B7022" s="422"/>
      <c r="C7022" s="415"/>
      <c r="D7022" s="415"/>
      <c r="E7022" s="13"/>
      <c r="F7022" s="411"/>
    </row>
    <row r="7023" spans="1:6" ht="210" customHeight="1">
      <c r="A7023" s="464"/>
      <c r="B7023" s="830" t="s">
        <v>3611</v>
      </c>
      <c r="C7023" s="789"/>
      <c r="D7023" s="789"/>
      <c r="F7023" s="846"/>
    </row>
    <row r="7024" spans="1:6">
      <c r="A7024" s="464"/>
      <c r="B7024" s="1098" t="s">
        <v>2954</v>
      </c>
      <c r="C7024" s="811" t="s">
        <v>136</v>
      </c>
      <c r="D7024" s="639">
        <v>4</v>
      </c>
      <c r="E7024" s="945"/>
      <c r="F7024" s="611">
        <f>D7024*E7024</f>
        <v>0</v>
      </c>
    </row>
    <row r="7025" spans="1:6">
      <c r="A7025" s="464"/>
      <c r="B7025" s="421"/>
      <c r="C7025" s="287"/>
      <c r="D7025" s="1170"/>
      <c r="E7025" s="432"/>
      <c r="F7025" s="83"/>
    </row>
    <row r="7026" spans="1:6">
      <c r="A7026" s="464" t="s">
        <v>205</v>
      </c>
      <c r="B7026" s="422" t="s">
        <v>2955</v>
      </c>
      <c r="C7026" s="415"/>
      <c r="D7026" s="415"/>
      <c r="E7026" s="13"/>
      <c r="F7026" s="411"/>
    </row>
    <row r="7027" spans="1:6">
      <c r="A7027" s="464"/>
      <c r="B7027" s="1098"/>
      <c r="C7027" s="811"/>
      <c r="D7027" s="639"/>
      <c r="E7027" s="945"/>
    </row>
    <row r="7028" spans="1:6" ht="114.75">
      <c r="A7028" s="464"/>
      <c r="B7028" s="830" t="s">
        <v>2956</v>
      </c>
      <c r="C7028" s="811"/>
      <c r="D7028" s="639"/>
      <c r="E7028" s="945"/>
    </row>
    <row r="7029" spans="1:6" ht="25.5">
      <c r="A7029" s="464"/>
      <c r="B7029" s="830" t="s">
        <v>2957</v>
      </c>
      <c r="C7029" s="811"/>
      <c r="D7029" s="639"/>
      <c r="E7029" s="945"/>
    </row>
    <row r="7030" spans="1:6" ht="63.75">
      <c r="A7030" s="464"/>
      <c r="B7030" s="830" t="s">
        <v>2958</v>
      </c>
      <c r="C7030" s="811"/>
      <c r="D7030" s="639"/>
      <c r="E7030" s="945"/>
    </row>
    <row r="7031" spans="1:6" ht="81.75" customHeight="1">
      <c r="A7031" s="464"/>
      <c r="B7031" s="830" t="s">
        <v>3630</v>
      </c>
      <c r="C7031" s="789"/>
      <c r="D7031" s="789"/>
      <c r="F7031" s="846"/>
    </row>
    <row r="7032" spans="1:6">
      <c r="A7032" s="464"/>
      <c r="B7032" s="830" t="s">
        <v>2959</v>
      </c>
      <c r="C7032" s="789"/>
      <c r="D7032" s="789"/>
      <c r="F7032" s="846"/>
    </row>
    <row r="7033" spans="1:6" ht="25.5">
      <c r="A7033" s="464"/>
      <c r="B7033" s="830" t="s">
        <v>2960</v>
      </c>
      <c r="C7033" s="789"/>
      <c r="D7033" s="789"/>
      <c r="F7033" s="846"/>
    </row>
    <row r="7034" spans="1:6">
      <c r="A7034" s="464"/>
      <c r="B7034" s="817" t="s">
        <v>4221</v>
      </c>
      <c r="C7034" s="789" t="s">
        <v>63</v>
      </c>
      <c r="D7034" s="629">
        <v>50</v>
      </c>
      <c r="F7034" s="611">
        <f>D7034*E7034</f>
        <v>0</v>
      </c>
    </row>
    <row r="7035" spans="1:6">
      <c r="A7035" s="464"/>
      <c r="B7035" s="1107"/>
      <c r="C7035" s="789"/>
      <c r="D7035" s="629"/>
    </row>
    <row r="7036" spans="1:6" ht="25.5">
      <c r="A7036" s="464" t="s">
        <v>137</v>
      </c>
      <c r="B7036" s="42" t="s">
        <v>3066</v>
      </c>
      <c r="C7036" s="415"/>
      <c r="D7036" s="415"/>
      <c r="E7036" s="13"/>
      <c r="F7036" s="411"/>
    </row>
    <row r="7037" spans="1:6">
      <c r="A7037" s="464"/>
      <c r="B7037" s="42"/>
      <c r="C7037" s="789"/>
      <c r="D7037" s="789"/>
      <c r="F7037" s="846"/>
    </row>
    <row r="7038" spans="1:6" ht="63.75">
      <c r="A7038" s="464"/>
      <c r="B7038" s="814" t="s">
        <v>4285</v>
      </c>
      <c r="C7038" s="789"/>
      <c r="D7038" s="789"/>
      <c r="F7038" s="846"/>
    </row>
    <row r="7039" spans="1:6">
      <c r="A7039" s="464"/>
      <c r="B7039" s="817" t="s">
        <v>2970</v>
      </c>
      <c r="C7039" s="789" t="s">
        <v>136</v>
      </c>
      <c r="D7039" s="629">
        <v>4</v>
      </c>
      <c r="F7039" s="611">
        <f>D7039*E7039</f>
        <v>0</v>
      </c>
    </row>
    <row r="7040" spans="1:6">
      <c r="A7040" s="464"/>
      <c r="B7040" s="817" t="s">
        <v>4223</v>
      </c>
      <c r="C7040" s="789" t="s">
        <v>63</v>
      </c>
      <c r="D7040" s="629">
        <v>50</v>
      </c>
      <c r="F7040" s="611">
        <f>D7040*E7040</f>
        <v>0</v>
      </c>
    </row>
    <row r="7041" spans="1:6">
      <c r="A7041" s="464"/>
      <c r="B7041" s="458"/>
      <c r="C7041" s="413"/>
      <c r="D7041" s="413"/>
      <c r="E7041" s="83"/>
      <c r="F7041" s="414"/>
    </row>
    <row r="7042" spans="1:6">
      <c r="A7042" s="464" t="s">
        <v>144</v>
      </c>
      <c r="B7042" s="186" t="s">
        <v>2972</v>
      </c>
      <c r="C7042" s="415"/>
      <c r="D7042" s="415"/>
      <c r="E7042" s="13"/>
      <c r="F7042" s="411"/>
    </row>
    <row r="7043" spans="1:6">
      <c r="A7043" s="464"/>
      <c r="B7043" s="186"/>
      <c r="C7043" s="789"/>
      <c r="D7043" s="789"/>
      <c r="F7043" s="846"/>
    </row>
    <row r="7044" spans="1:6">
      <c r="A7044" s="464"/>
      <c r="B7044" s="814" t="s">
        <v>1574</v>
      </c>
      <c r="C7044" s="789"/>
      <c r="D7044" s="789"/>
      <c r="F7044" s="846"/>
    </row>
    <row r="7045" spans="1:6" ht="25.5">
      <c r="A7045" s="464"/>
      <c r="B7045" s="814" t="s">
        <v>2973</v>
      </c>
      <c r="C7045" s="789"/>
      <c r="D7045" s="789"/>
      <c r="F7045" s="846"/>
    </row>
    <row r="7046" spans="1:6" ht="25.5">
      <c r="A7046" s="464"/>
      <c r="B7046" s="814" t="s">
        <v>2974</v>
      </c>
      <c r="C7046" s="789"/>
      <c r="D7046" s="789"/>
      <c r="F7046" s="846"/>
    </row>
    <row r="7047" spans="1:6" ht="25.5">
      <c r="A7047" s="464"/>
      <c r="B7047" s="1107" t="s">
        <v>3598</v>
      </c>
      <c r="C7047" s="789"/>
      <c r="D7047" s="789"/>
      <c r="F7047" s="846"/>
    </row>
    <row r="7048" spans="1:6" ht="12.75" customHeight="1">
      <c r="A7048" s="464"/>
      <c r="B7048" s="814" t="s">
        <v>4225</v>
      </c>
      <c r="C7048" s="789"/>
      <c r="D7048" s="789"/>
      <c r="F7048" s="846"/>
    </row>
    <row r="7049" spans="1:6" ht="38.25">
      <c r="A7049" s="464"/>
      <c r="B7049" s="814" t="s">
        <v>2975</v>
      </c>
      <c r="C7049" s="789"/>
      <c r="D7049" s="789"/>
      <c r="F7049" s="846"/>
    </row>
    <row r="7050" spans="1:6">
      <c r="A7050" s="464"/>
      <c r="B7050" s="817" t="s">
        <v>2976</v>
      </c>
      <c r="C7050" s="789" t="s">
        <v>63</v>
      </c>
      <c r="D7050" s="629">
        <v>68</v>
      </c>
      <c r="F7050" s="611">
        <f>D7050*E7050</f>
        <v>0</v>
      </c>
    </row>
    <row r="7051" spans="1:6">
      <c r="A7051" s="464"/>
      <c r="B7051" s="817"/>
      <c r="C7051" s="789"/>
      <c r="D7051" s="629"/>
    </row>
    <row r="7052" spans="1:6">
      <c r="A7052" s="464"/>
      <c r="B7052" s="186"/>
      <c r="C7052" s="789"/>
      <c r="D7052" s="789"/>
      <c r="F7052" s="846"/>
    </row>
    <row r="7053" spans="1:6">
      <c r="A7053" s="464"/>
      <c r="B7053" s="186"/>
      <c r="C7053" s="789"/>
      <c r="D7053" s="789"/>
      <c r="F7053" s="846"/>
    </row>
    <row r="7054" spans="1:6" ht="12.75" customHeight="1">
      <c r="A7054" s="464"/>
      <c r="B7054" s="429" t="s">
        <v>2977</v>
      </c>
      <c r="C7054" s="61"/>
      <c r="D7054" s="1169"/>
      <c r="E7054" s="661"/>
      <c r="F7054" s="837">
        <f>SUM(F7010:F7052)</f>
        <v>0</v>
      </c>
    </row>
    <row r="7055" spans="1:6" ht="12.75" customHeight="1">
      <c r="A7055" s="464"/>
      <c r="B7055" s="430"/>
      <c r="C7055" s="431"/>
      <c r="D7055" s="1170"/>
      <c r="E7055" s="432"/>
      <c r="F7055" s="1120"/>
    </row>
    <row r="7056" spans="1:6">
      <c r="A7056" s="464"/>
      <c r="B7056" s="430"/>
      <c r="C7056" s="431"/>
      <c r="D7056" s="1170"/>
      <c r="E7056" s="432"/>
      <c r="F7056" s="1120"/>
    </row>
    <row r="7057" spans="1:6" ht="12.75" customHeight="1">
      <c r="A7057" s="464"/>
      <c r="B7057" s="459" t="s">
        <v>2978</v>
      </c>
      <c r="C7057" s="811"/>
      <c r="D7057" s="629"/>
      <c r="F7057" s="846"/>
    </row>
    <row r="7058" spans="1:6">
      <c r="A7058" s="464"/>
      <c r="B7058" s="407"/>
      <c r="C7058" s="811"/>
      <c r="D7058" s="629"/>
      <c r="F7058" s="846"/>
    </row>
    <row r="7059" spans="1:6" ht="25.5">
      <c r="A7059" s="464" t="s">
        <v>198</v>
      </c>
      <c r="B7059" s="422" t="s">
        <v>2979</v>
      </c>
      <c r="C7059" s="186"/>
      <c r="D7059" s="169"/>
      <c r="E7059" s="13"/>
      <c r="F7059" s="411"/>
    </row>
    <row r="7060" spans="1:6" ht="12.75" customHeight="1">
      <c r="A7060" s="464"/>
      <c r="B7060" s="1098"/>
      <c r="C7060" s="811"/>
      <c r="D7060" s="629"/>
      <c r="F7060" s="846"/>
    </row>
    <row r="7061" spans="1:6" ht="63.75">
      <c r="A7061" s="464"/>
      <c r="B7061" s="814" t="s">
        <v>3624</v>
      </c>
      <c r="C7061" s="1106"/>
      <c r="D7061" s="629"/>
    </row>
    <row r="7062" spans="1:6" ht="14.25">
      <c r="A7062" s="464"/>
      <c r="B7062" s="1098"/>
      <c r="C7062" s="1106" t="s">
        <v>260</v>
      </c>
      <c r="D7062" s="629">
        <v>395</v>
      </c>
      <c r="F7062" s="611">
        <f>D7062*E7062</f>
        <v>0</v>
      </c>
    </row>
    <row r="7063" spans="1:6">
      <c r="A7063" s="464"/>
      <c r="B7063" s="1098"/>
      <c r="C7063" s="1106"/>
      <c r="D7063" s="629"/>
      <c r="F7063" s="846"/>
    </row>
    <row r="7064" spans="1:6" ht="25.5">
      <c r="A7064" s="464" t="s">
        <v>200</v>
      </c>
      <c r="B7064" s="422" t="s">
        <v>2980</v>
      </c>
      <c r="C7064" s="460"/>
      <c r="D7064" s="169"/>
      <c r="E7064" s="13"/>
      <c r="F7064" s="411"/>
    </row>
    <row r="7065" spans="1:6">
      <c r="A7065" s="464"/>
      <c r="B7065" s="1098"/>
      <c r="C7065" s="1106"/>
      <c r="D7065" s="629"/>
      <c r="F7065" s="846"/>
    </row>
    <row r="7066" spans="1:6" ht="38.25">
      <c r="A7066" s="464"/>
      <c r="B7066" s="814" t="s">
        <v>4284</v>
      </c>
      <c r="C7066" s="1106"/>
      <c r="D7066" s="629"/>
      <c r="F7066" s="846"/>
    </row>
    <row r="7067" spans="1:6" ht="14.25">
      <c r="A7067" s="464"/>
      <c r="B7067" s="817" t="s">
        <v>2981</v>
      </c>
      <c r="C7067" s="1106" t="s">
        <v>2940</v>
      </c>
      <c r="D7067" s="629">
        <v>40</v>
      </c>
      <c r="F7067" s="611">
        <f>D7067*E7067</f>
        <v>0</v>
      </c>
    </row>
    <row r="7068" spans="1:6">
      <c r="A7068" s="464"/>
      <c r="B7068" s="817"/>
      <c r="C7068" s="1106"/>
      <c r="D7068" s="629"/>
      <c r="F7068" s="846"/>
    </row>
    <row r="7069" spans="1:6">
      <c r="A7069" s="464" t="s">
        <v>203</v>
      </c>
      <c r="B7069" s="42" t="s">
        <v>2982</v>
      </c>
      <c r="C7069" s="460"/>
      <c r="D7069" s="169"/>
      <c r="E7069" s="13"/>
      <c r="F7069" s="411"/>
    </row>
    <row r="7070" spans="1:6">
      <c r="A7070" s="464"/>
      <c r="B7070" s="817"/>
      <c r="C7070" s="1106"/>
      <c r="D7070" s="629"/>
      <c r="F7070" s="846"/>
    </row>
    <row r="7071" spans="1:6" ht="51">
      <c r="A7071" s="464"/>
      <c r="B7071" s="1103" t="s">
        <v>2983</v>
      </c>
      <c r="C7071" s="1106" t="s">
        <v>260</v>
      </c>
      <c r="D7071" s="629">
        <v>395</v>
      </c>
      <c r="F7071" s="611">
        <f>D7071*E7071</f>
        <v>0</v>
      </c>
    </row>
    <row r="7072" spans="1:6">
      <c r="A7072" s="464"/>
      <c r="B7072" s="817"/>
      <c r="C7072" s="1106"/>
      <c r="D7072" s="629"/>
      <c r="F7072" s="846"/>
    </row>
    <row r="7073" spans="1:6">
      <c r="A7073" s="464" t="s">
        <v>205</v>
      </c>
      <c r="B7073" s="1121" t="s">
        <v>2984</v>
      </c>
      <c r="C7073" s="410"/>
      <c r="D7073" s="169"/>
      <c r="E7073" s="13"/>
      <c r="F7073" s="411"/>
    </row>
    <row r="7074" spans="1:6">
      <c r="A7074" s="464"/>
      <c r="B7074" s="1121"/>
      <c r="C7074" s="410"/>
      <c r="D7074" s="169"/>
      <c r="E7074" s="13"/>
      <c r="F7074" s="411"/>
    </row>
    <row r="7075" spans="1:6" ht="76.5">
      <c r="A7075" s="464"/>
      <c r="B7075" s="814" t="s">
        <v>4272</v>
      </c>
      <c r="C7075" s="832"/>
      <c r="D7075" s="629"/>
      <c r="F7075" s="846"/>
    </row>
    <row r="7076" spans="1:6" ht="14.25">
      <c r="A7076" s="464"/>
      <c r="B7076" s="817" t="s">
        <v>2985</v>
      </c>
      <c r="C7076" s="1106" t="s">
        <v>260</v>
      </c>
      <c r="D7076" s="629">
        <v>395</v>
      </c>
      <c r="F7076" s="611">
        <f>D7076*E7076</f>
        <v>0</v>
      </c>
    </row>
    <row r="7077" spans="1:6">
      <c r="A7077" s="464"/>
      <c r="B7077" s="1098"/>
      <c r="C7077" s="789"/>
      <c r="D7077" s="629"/>
      <c r="F7077" s="846"/>
    </row>
    <row r="7078" spans="1:6">
      <c r="A7078" s="464"/>
      <c r="B7078" s="892"/>
      <c r="C7078" s="583"/>
      <c r="D7078" s="639"/>
      <c r="E7078" s="945"/>
    </row>
    <row r="7079" spans="1:6" ht="14.25" customHeight="1">
      <c r="A7079" s="464"/>
      <c r="B7079" s="892"/>
      <c r="C7079" s="583"/>
      <c r="D7079" s="639"/>
      <c r="E7079" s="945"/>
    </row>
    <row r="7080" spans="1:6">
      <c r="A7080" s="464"/>
      <c r="B7080" s="429" t="s">
        <v>3003</v>
      </c>
      <c r="C7080" s="61"/>
      <c r="D7080" s="1169"/>
      <c r="E7080" s="661"/>
      <c r="F7080" s="837">
        <f>SUM(F7059:F7077)</f>
        <v>0</v>
      </c>
    </row>
    <row r="7081" spans="1:6">
      <c r="A7081" s="464"/>
      <c r="B7081" s="461"/>
      <c r="C7081" s="428"/>
      <c r="D7081" s="1170"/>
      <c r="E7081" s="432"/>
      <c r="F7081" s="433"/>
    </row>
    <row r="7082" spans="1:6">
      <c r="A7082" s="464"/>
      <c r="B7082" s="407" t="s">
        <v>3067</v>
      </c>
      <c r="C7082" s="408"/>
      <c r="D7082" s="629"/>
      <c r="F7082" s="846"/>
    </row>
    <row r="7083" spans="1:6">
      <c r="A7083" s="464"/>
      <c r="B7083" s="407"/>
      <c r="C7083" s="408"/>
      <c r="D7083" s="629"/>
      <c r="F7083" s="846"/>
    </row>
    <row r="7084" spans="1:6">
      <c r="A7084" s="464" t="s">
        <v>198</v>
      </c>
      <c r="B7084" s="422" t="s">
        <v>3021</v>
      </c>
      <c r="C7084" s="415"/>
      <c r="D7084" s="169"/>
      <c r="E7084" s="13"/>
      <c r="F7084" s="411"/>
    </row>
    <row r="7085" spans="1:6">
      <c r="A7085" s="464"/>
      <c r="B7085" s="422"/>
      <c r="C7085" s="415"/>
      <c r="D7085" s="169"/>
      <c r="E7085" s="13"/>
      <c r="F7085" s="411"/>
    </row>
    <row r="7086" spans="1:6" ht="25.5">
      <c r="A7086" s="464"/>
      <c r="B7086" s="814" t="s">
        <v>3022</v>
      </c>
      <c r="C7086" s="415"/>
      <c r="D7086" s="169"/>
      <c r="E7086" s="13"/>
      <c r="F7086" s="411"/>
    </row>
    <row r="7087" spans="1:6" ht="38.25">
      <c r="A7087" s="464"/>
      <c r="B7087" s="814" t="s">
        <v>4283</v>
      </c>
      <c r="C7087" s="415"/>
      <c r="D7087" s="169"/>
      <c r="E7087" s="13"/>
      <c r="F7087" s="411"/>
    </row>
    <row r="7088" spans="1:6" ht="38.25">
      <c r="A7088" s="464"/>
      <c r="B7088" s="814" t="s">
        <v>3600</v>
      </c>
      <c r="C7088" s="415"/>
      <c r="D7088" s="169"/>
      <c r="E7088" s="13"/>
      <c r="F7088" s="411"/>
    </row>
    <row r="7089" spans="1:6" ht="25.5">
      <c r="A7089" s="464"/>
      <c r="B7089" s="814" t="s">
        <v>3023</v>
      </c>
      <c r="C7089" s="415"/>
      <c r="D7089" s="169"/>
      <c r="E7089" s="13"/>
      <c r="F7089" s="411"/>
    </row>
    <row r="7090" spans="1:6" ht="51">
      <c r="A7090" s="464"/>
      <c r="B7090" s="814" t="s">
        <v>3024</v>
      </c>
      <c r="C7090" s="415"/>
      <c r="D7090" s="169"/>
      <c r="E7090" s="13"/>
      <c r="F7090" s="411"/>
    </row>
    <row r="7091" spans="1:6">
      <c r="A7091" s="464"/>
      <c r="B7091" s="828"/>
      <c r="C7091" s="415"/>
      <c r="D7091" s="169"/>
      <c r="E7091" s="13"/>
      <c r="F7091" s="411"/>
    </row>
    <row r="7092" spans="1:6">
      <c r="A7092" s="570" t="s">
        <v>54</v>
      </c>
      <c r="B7092" s="464" t="s">
        <v>3025</v>
      </c>
      <c r="C7092" s="415"/>
      <c r="D7092" s="169"/>
      <c r="E7092" s="13"/>
      <c r="F7092" s="411"/>
    </row>
    <row r="7093" spans="1:6" ht="14.25">
      <c r="A7093" s="570"/>
      <c r="B7093" s="481"/>
      <c r="C7093" s="415"/>
      <c r="D7093" s="169"/>
      <c r="E7093" s="13"/>
      <c r="F7093" s="411"/>
    </row>
    <row r="7094" spans="1:6" ht="25.5">
      <c r="A7094" s="570"/>
      <c r="B7094" s="830" t="s">
        <v>3026</v>
      </c>
      <c r="C7094" s="415"/>
      <c r="D7094" s="169"/>
      <c r="E7094" s="13"/>
      <c r="F7094" s="411"/>
    </row>
    <row r="7095" spans="1:6">
      <c r="A7095" s="570"/>
      <c r="B7095" s="828"/>
      <c r="C7095" s="415"/>
      <c r="D7095" s="169"/>
      <c r="E7095" s="13"/>
      <c r="F7095" s="411"/>
    </row>
    <row r="7096" spans="1:6" ht="25.5">
      <c r="A7096" s="570"/>
      <c r="B7096" s="1128" t="s">
        <v>3027</v>
      </c>
      <c r="C7096" s="789" t="s">
        <v>3009</v>
      </c>
      <c r="D7096" s="629">
        <v>5</v>
      </c>
      <c r="F7096" s="846">
        <f>D7096*E7096</f>
        <v>0</v>
      </c>
    </row>
    <row r="7097" spans="1:6" ht="25.5">
      <c r="A7097" s="570"/>
      <c r="B7097" s="1128" t="s">
        <v>3068</v>
      </c>
      <c r="C7097" s="789" t="s">
        <v>3009</v>
      </c>
      <c r="D7097" s="629">
        <v>140</v>
      </c>
      <c r="F7097" s="846">
        <f>D7097*E7097</f>
        <v>0</v>
      </c>
    </row>
    <row r="7098" spans="1:6" ht="25.5">
      <c r="A7098" s="570"/>
      <c r="B7098" s="1128" t="s">
        <v>3069</v>
      </c>
      <c r="C7098" s="858" t="s">
        <v>136</v>
      </c>
      <c r="D7098" s="629">
        <v>2</v>
      </c>
      <c r="F7098" s="846">
        <f>D7098*E7098</f>
        <v>0</v>
      </c>
    </row>
    <row r="7099" spans="1:6">
      <c r="A7099" s="570"/>
      <c r="B7099" s="465"/>
      <c r="C7099" s="413"/>
      <c r="D7099" s="1171"/>
      <c r="E7099" s="83"/>
      <c r="F7099" s="414"/>
    </row>
    <row r="7100" spans="1:6">
      <c r="A7100" s="570" t="s">
        <v>200</v>
      </c>
      <c r="B7100" s="422" t="s">
        <v>3028</v>
      </c>
      <c r="C7100" s="415"/>
      <c r="D7100" s="169"/>
      <c r="E7100" s="13"/>
      <c r="F7100" s="411"/>
    </row>
    <row r="7101" spans="1:6">
      <c r="A7101" s="570"/>
      <c r="B7101" s="422"/>
      <c r="C7101" s="415"/>
      <c r="D7101" s="169"/>
      <c r="E7101" s="13"/>
      <c r="F7101" s="411"/>
    </row>
    <row r="7102" spans="1:6" ht="51">
      <c r="A7102" s="570"/>
      <c r="B7102" s="828" t="s">
        <v>3029</v>
      </c>
      <c r="C7102" s="789"/>
      <c r="D7102" s="629"/>
      <c r="F7102" s="846"/>
    </row>
    <row r="7103" spans="1:6" ht="38.25">
      <c r="A7103" s="570"/>
      <c r="B7103" s="828" t="s">
        <v>3612</v>
      </c>
      <c r="C7103" s="789"/>
      <c r="D7103" s="629"/>
      <c r="F7103" s="846"/>
    </row>
    <row r="7104" spans="1:6" ht="63.75">
      <c r="A7104" s="570"/>
      <c r="B7104" s="828" t="s">
        <v>3030</v>
      </c>
      <c r="C7104" s="789"/>
      <c r="D7104" s="629"/>
      <c r="F7104" s="846"/>
    </row>
    <row r="7105" spans="1:6" ht="140.25">
      <c r="A7105" s="570"/>
      <c r="B7105" s="828" t="s">
        <v>3031</v>
      </c>
      <c r="C7105" s="789"/>
      <c r="D7105" s="629"/>
      <c r="F7105" s="846"/>
    </row>
    <row r="7106" spans="1:6">
      <c r="A7106" s="570"/>
      <c r="B7106" s="189"/>
      <c r="C7106" s="413"/>
      <c r="D7106" s="1171"/>
      <c r="E7106" s="83"/>
      <c r="F7106" s="414"/>
    </row>
    <row r="7107" spans="1:6">
      <c r="A7107" s="570"/>
      <c r="B7107" s="465"/>
      <c r="C7107" s="413"/>
      <c r="D7107" s="1171"/>
      <c r="E7107" s="83"/>
      <c r="F7107" s="414"/>
    </row>
    <row r="7108" spans="1:6" ht="16.5" customHeight="1">
      <c r="A7108" s="570" t="s">
        <v>44</v>
      </c>
      <c r="B7108" s="464" t="s">
        <v>3070</v>
      </c>
      <c r="C7108" s="789"/>
      <c r="D7108" s="629"/>
      <c r="F7108" s="846"/>
    </row>
    <row r="7109" spans="1:6">
      <c r="A7109" s="570"/>
      <c r="B7109" s="824"/>
      <c r="C7109" s="789"/>
      <c r="D7109" s="629"/>
      <c r="F7109" s="846"/>
    </row>
    <row r="7110" spans="1:6" ht="38.25">
      <c r="A7110" s="570"/>
      <c r="B7110" s="824" t="s">
        <v>3033</v>
      </c>
      <c r="C7110" s="789"/>
      <c r="D7110" s="629"/>
      <c r="F7110" s="846"/>
    </row>
    <row r="7111" spans="1:6">
      <c r="A7111" s="570"/>
      <c r="B7111" s="1129" t="s">
        <v>3071</v>
      </c>
      <c r="C7111" s="789" t="s">
        <v>136</v>
      </c>
      <c r="D7111" s="629">
        <v>2</v>
      </c>
      <c r="F7111" s="846">
        <f>D7111*E7111</f>
        <v>0</v>
      </c>
    </row>
    <row r="7112" spans="1:6">
      <c r="A7112" s="570"/>
      <c r="B7112" s="1129" t="s">
        <v>3072</v>
      </c>
      <c r="C7112" s="789" t="s">
        <v>136</v>
      </c>
      <c r="D7112" s="629">
        <v>1</v>
      </c>
      <c r="F7112" s="846">
        <f>D7112*E7112</f>
        <v>0</v>
      </c>
    </row>
    <row r="7113" spans="1:6">
      <c r="A7113" s="570"/>
      <c r="B7113" s="465"/>
      <c r="C7113" s="413"/>
      <c r="D7113" s="1171"/>
      <c r="E7113" s="83"/>
      <c r="F7113" s="414"/>
    </row>
    <row r="7114" spans="1:6" ht="25.5">
      <c r="A7114" s="570" t="s">
        <v>58</v>
      </c>
      <c r="B7114" s="464" t="s">
        <v>3032</v>
      </c>
      <c r="C7114" s="789"/>
      <c r="D7114" s="629"/>
      <c r="F7114" s="846"/>
    </row>
    <row r="7115" spans="1:6">
      <c r="A7115" s="570"/>
      <c r="B7115" s="824"/>
      <c r="C7115" s="789"/>
      <c r="D7115" s="629"/>
      <c r="F7115" s="846"/>
    </row>
    <row r="7116" spans="1:6" ht="38.25">
      <c r="A7116" s="570"/>
      <c r="B7116" s="824" t="s">
        <v>3033</v>
      </c>
      <c r="C7116" s="789"/>
      <c r="D7116" s="629"/>
      <c r="F7116" s="846"/>
    </row>
    <row r="7117" spans="1:6">
      <c r="A7117" s="570"/>
      <c r="B7117" s="1129" t="s">
        <v>3034</v>
      </c>
      <c r="C7117" s="789" t="s">
        <v>136</v>
      </c>
      <c r="D7117" s="629">
        <v>1</v>
      </c>
      <c r="F7117" s="846">
        <f>D7117*E7117</f>
        <v>0</v>
      </c>
    </row>
    <row r="7118" spans="1:6">
      <c r="A7118" s="570"/>
      <c r="B7118" s="1129"/>
      <c r="C7118" s="789"/>
      <c r="D7118" s="629"/>
      <c r="F7118" s="846"/>
    </row>
    <row r="7119" spans="1:6">
      <c r="A7119" s="570" t="s">
        <v>2776</v>
      </c>
      <c r="B7119" s="466" t="s">
        <v>3036</v>
      </c>
      <c r="C7119" s="789"/>
      <c r="D7119" s="629"/>
      <c r="F7119" s="846"/>
    </row>
    <row r="7120" spans="1:6">
      <c r="A7120" s="570"/>
      <c r="B7120" s="1140"/>
      <c r="C7120" s="789"/>
      <c r="D7120" s="629"/>
      <c r="F7120" s="846"/>
    </row>
    <row r="7121" spans="1:6" ht="38.25">
      <c r="A7121" s="570"/>
      <c r="B7121" s="814" t="s">
        <v>3033</v>
      </c>
      <c r="C7121" s="789"/>
      <c r="D7121" s="629"/>
      <c r="F7121" s="846"/>
    </row>
    <row r="7122" spans="1:6">
      <c r="A7122" s="570"/>
      <c r="B7122" s="1130" t="s">
        <v>3073</v>
      </c>
      <c r="C7122" s="789" t="s">
        <v>136</v>
      </c>
      <c r="D7122" s="629">
        <v>1</v>
      </c>
      <c r="F7122" s="846">
        <f>D7122*E7122</f>
        <v>0</v>
      </c>
    </row>
    <row r="7123" spans="1:6">
      <c r="A7123" s="570"/>
      <c r="B7123" s="828"/>
      <c r="C7123" s="789"/>
      <c r="D7123" s="629"/>
      <c r="F7123" s="846"/>
    </row>
    <row r="7124" spans="1:6" ht="25.5">
      <c r="A7124" s="570" t="s">
        <v>2779</v>
      </c>
      <c r="B7124" s="466" t="s">
        <v>3038</v>
      </c>
      <c r="C7124" s="789"/>
      <c r="D7124" s="629"/>
      <c r="F7124" s="846"/>
    </row>
    <row r="7125" spans="1:6">
      <c r="A7125" s="570"/>
      <c r="B7125" s="466"/>
      <c r="C7125" s="789"/>
      <c r="D7125" s="629"/>
      <c r="F7125" s="846"/>
    </row>
    <row r="7126" spans="1:6" ht="51">
      <c r="A7126" s="570"/>
      <c r="B7126" s="828" t="s">
        <v>3039</v>
      </c>
      <c r="C7126" s="789"/>
      <c r="D7126" s="629"/>
      <c r="F7126" s="846"/>
    </row>
    <row r="7127" spans="1:6">
      <c r="A7127" s="570"/>
      <c r="B7127" s="1131" t="s">
        <v>3040</v>
      </c>
      <c r="C7127" s="789" t="s">
        <v>136</v>
      </c>
      <c r="D7127" s="629">
        <v>4</v>
      </c>
      <c r="F7127" s="846">
        <f>D7127*E7127</f>
        <v>0</v>
      </c>
    </row>
    <row r="7128" spans="1:6">
      <c r="A7128" s="570"/>
      <c r="B7128" s="407"/>
      <c r="C7128" s="408"/>
      <c r="F7128" s="846"/>
    </row>
    <row r="7129" spans="1:6">
      <c r="A7129" s="789"/>
      <c r="B7129" s="1098"/>
      <c r="C7129" s="789"/>
      <c r="F7129" s="846"/>
    </row>
    <row r="7130" spans="1:6">
      <c r="A7130" s="789"/>
      <c r="B7130" s="1098"/>
      <c r="C7130" s="789"/>
      <c r="F7130" s="846"/>
    </row>
    <row r="7131" spans="1:6">
      <c r="A7131" s="789"/>
      <c r="B7131" s="1098"/>
      <c r="C7131" s="789"/>
      <c r="F7131" s="846"/>
    </row>
    <row r="7132" spans="1:6">
      <c r="A7132" s="821"/>
      <c r="B7132" s="429" t="s">
        <v>3074</v>
      </c>
      <c r="C7132" s="61"/>
      <c r="D7132" s="661"/>
      <c r="E7132" s="661"/>
      <c r="F7132" s="837">
        <f>SUM(F7086:F7130)</f>
        <v>0</v>
      </c>
    </row>
    <row r="7133" spans="1:6">
      <c r="A7133" s="896"/>
      <c r="B7133" s="430"/>
      <c r="C7133" s="467"/>
      <c r="D7133" s="287"/>
      <c r="E7133" s="432"/>
      <c r="F7133" s="468"/>
    </row>
    <row r="7134" spans="1:6">
      <c r="A7134" s="896"/>
      <c r="B7134" s="430"/>
      <c r="C7134" s="431"/>
      <c r="D7134" s="432"/>
      <c r="E7134" s="432"/>
      <c r="F7134" s="468"/>
    </row>
    <row r="7135" spans="1:6">
      <c r="A7135" s="896"/>
      <c r="B7135" s="430"/>
      <c r="C7135" s="431"/>
      <c r="D7135" s="432"/>
      <c r="E7135" s="432"/>
      <c r="F7135" s="468"/>
    </row>
    <row r="7136" spans="1:6">
      <c r="A7136" s="896"/>
      <c r="B7136" s="430"/>
      <c r="C7136" s="431"/>
      <c r="D7136" s="432"/>
      <c r="E7136" s="432"/>
      <c r="F7136" s="468"/>
    </row>
    <row r="7137" spans="1:6">
      <c r="A7137" s="896"/>
      <c r="B7137" s="430"/>
      <c r="C7137" s="431"/>
      <c r="D7137" s="432"/>
      <c r="E7137" s="432"/>
      <c r="F7137" s="468"/>
    </row>
    <row r="7138" spans="1:6">
      <c r="A7138" s="896"/>
      <c r="B7138" s="430"/>
      <c r="C7138" s="431"/>
      <c r="D7138" s="432"/>
      <c r="E7138" s="432"/>
      <c r="F7138" s="468"/>
    </row>
    <row r="7139" spans="1:6">
      <c r="A7139" s="896"/>
      <c r="B7139" s="430"/>
      <c r="C7139" s="431"/>
      <c r="D7139" s="432"/>
      <c r="E7139" s="432"/>
      <c r="F7139" s="468"/>
    </row>
    <row r="7140" spans="1:6">
      <c r="A7140" s="896"/>
      <c r="B7140" s="430"/>
      <c r="C7140" s="431"/>
      <c r="D7140" s="432"/>
      <c r="E7140" s="432"/>
      <c r="F7140" s="468"/>
    </row>
    <row r="7141" spans="1:6">
      <c r="A7141" s="896"/>
      <c r="B7141" s="430"/>
      <c r="C7141" s="431"/>
      <c r="D7141" s="432"/>
      <c r="E7141" s="432"/>
      <c r="F7141" s="468"/>
    </row>
    <row r="7142" spans="1:6" ht="15">
      <c r="A7142" s="1141"/>
      <c r="B7142" s="421"/>
      <c r="C7142" s="413"/>
      <c r="D7142" s="469"/>
      <c r="E7142" s="83"/>
      <c r="F7142" s="414"/>
    </row>
    <row r="7143" spans="1:6">
      <c r="B7143" s="1132"/>
      <c r="C7143" s="1133"/>
      <c r="D7143" s="1134"/>
      <c r="E7143" s="1134"/>
      <c r="F7143" s="1135"/>
    </row>
    <row r="7144" spans="1:6" ht="32.25" thickBot="1">
      <c r="A7144" s="1142"/>
      <c r="B7144" s="470" t="s">
        <v>3075</v>
      </c>
      <c r="C7144" s="1136"/>
      <c r="D7144" s="1137"/>
      <c r="E7144" s="1137"/>
      <c r="F7144" s="1138"/>
    </row>
    <row r="7145" spans="1:6" ht="13.5" thickTop="1">
      <c r="A7145" s="1142"/>
      <c r="B7145" s="1127"/>
      <c r="C7145" s="896"/>
      <c r="D7145" s="945"/>
      <c r="F7145" s="846"/>
    </row>
    <row r="7146" spans="1:6">
      <c r="A7146" s="1142"/>
      <c r="B7146" s="1127" t="s">
        <v>3042</v>
      </c>
      <c r="C7146" s="896"/>
      <c r="D7146" s="945"/>
      <c r="F7146" s="846">
        <f>F6881</f>
        <v>0</v>
      </c>
    </row>
    <row r="7147" spans="1:6">
      <c r="A7147" s="1142"/>
      <c r="B7147" s="1127" t="s">
        <v>2879</v>
      </c>
      <c r="C7147" s="896"/>
      <c r="F7147" s="846">
        <f>F6925</f>
        <v>0</v>
      </c>
    </row>
    <row r="7148" spans="1:6">
      <c r="A7148" s="1142"/>
      <c r="B7148" s="1127" t="s">
        <v>2899</v>
      </c>
      <c r="C7148" s="896"/>
      <c r="F7148" s="846">
        <f>F6982</f>
        <v>0</v>
      </c>
    </row>
    <row r="7149" spans="1:6">
      <c r="A7149" s="1142"/>
      <c r="B7149" s="1127" t="s">
        <v>3043</v>
      </c>
      <c r="C7149" s="896"/>
      <c r="E7149" s="945"/>
      <c r="F7149" s="928">
        <f>F7006</f>
        <v>0</v>
      </c>
    </row>
    <row r="7150" spans="1:6">
      <c r="A7150" s="1142"/>
      <c r="B7150" s="1127" t="s">
        <v>2952</v>
      </c>
      <c r="C7150" s="896"/>
      <c r="E7150" s="945"/>
      <c r="F7150" s="928">
        <f>F7054</f>
        <v>0</v>
      </c>
    </row>
    <row r="7151" spans="1:6">
      <c r="A7151" s="1143"/>
      <c r="B7151" s="1127" t="s">
        <v>3044</v>
      </c>
      <c r="C7151" s="896"/>
      <c r="F7151" s="846">
        <f>F7080</f>
        <v>0</v>
      </c>
    </row>
    <row r="7152" spans="1:6">
      <c r="A7152" s="1143"/>
      <c r="B7152" s="1127" t="s">
        <v>3076</v>
      </c>
      <c r="C7152" s="896"/>
      <c r="E7152" s="945"/>
      <c r="F7152" s="928">
        <f>F7132</f>
        <v>0</v>
      </c>
    </row>
    <row r="7153" spans="1:6" ht="15">
      <c r="A7153" s="1143"/>
      <c r="B7153" s="1127"/>
      <c r="C7153" s="471"/>
      <c r="F7153" s="846"/>
    </row>
    <row r="7154" spans="1:6" ht="15.75" thickBot="1">
      <c r="A7154" s="1143"/>
      <c r="B7154" s="472" t="s">
        <v>3077</v>
      </c>
      <c r="C7154" s="473"/>
      <c r="D7154" s="474"/>
      <c r="E7154" s="474"/>
      <c r="F7154" s="475">
        <f>SUM(F7146:F7152)</f>
        <v>0</v>
      </c>
    </row>
    <row r="7155" spans="1:6" ht="15">
      <c r="A7155" s="1143"/>
      <c r="B7155" s="503"/>
      <c r="C7155" s="60"/>
      <c r="D7155" s="504"/>
      <c r="E7155" s="504"/>
      <c r="F7155" s="505"/>
    </row>
    <row r="7156" spans="1:6" ht="15">
      <c r="A7156" s="1143"/>
      <c r="B7156" s="503"/>
      <c r="C7156" s="60"/>
      <c r="D7156" s="504"/>
      <c r="E7156" s="504"/>
      <c r="F7156" s="505"/>
    </row>
    <row r="7157" spans="1:6" ht="15">
      <c r="A7157" s="1143"/>
      <c r="B7157" s="503"/>
      <c r="C7157" s="60"/>
      <c r="D7157" s="504"/>
      <c r="E7157" s="504"/>
      <c r="F7157" s="505"/>
    </row>
    <row r="7158" spans="1:6" ht="15">
      <c r="A7158" s="1143"/>
      <c r="B7158" s="503"/>
      <c r="C7158" s="60"/>
      <c r="D7158" s="504"/>
      <c r="E7158" s="504"/>
      <c r="F7158" s="505"/>
    </row>
    <row r="7159" spans="1:6" ht="15">
      <c r="A7159" s="1143"/>
      <c r="B7159" s="503"/>
      <c r="C7159" s="60"/>
      <c r="D7159" s="504"/>
      <c r="E7159" s="504"/>
      <c r="F7159" s="505"/>
    </row>
    <row r="7160" spans="1:6" ht="15">
      <c r="A7160" s="1143"/>
      <c r="B7160" s="503"/>
      <c r="C7160" s="60"/>
      <c r="D7160" s="504"/>
      <c r="E7160" s="504"/>
      <c r="F7160" s="505"/>
    </row>
    <row r="7161" spans="1:6" ht="15">
      <c r="A7161" s="1143"/>
      <c r="B7161" s="503"/>
      <c r="C7161" s="60"/>
      <c r="D7161" s="504"/>
      <c r="E7161" s="504"/>
      <c r="F7161" s="505"/>
    </row>
    <row r="7162" spans="1:6" ht="15">
      <c r="A7162" s="1143"/>
      <c r="B7162" s="503"/>
      <c r="C7162" s="60"/>
      <c r="D7162" s="504"/>
      <c r="E7162" s="504"/>
      <c r="F7162" s="505"/>
    </row>
    <row r="7163" spans="1:6" ht="14.25">
      <c r="A7163" s="1143"/>
      <c r="B7163" s="482"/>
      <c r="C7163" s="483"/>
      <c r="F7163" s="846"/>
    </row>
    <row r="7164" spans="1:6" ht="14.25">
      <c r="A7164" s="1143"/>
      <c r="B7164" s="1292"/>
      <c r="C7164" s="413"/>
      <c r="D7164" s="83"/>
      <c r="E7164" s="83"/>
      <c r="F7164" s="414"/>
    </row>
    <row r="7165" spans="1:6">
      <c r="A7165" s="1143"/>
      <c r="B7165" s="1132"/>
      <c r="C7165" s="1133"/>
      <c r="D7165" s="1134"/>
      <c r="E7165" s="1134"/>
      <c r="F7165" s="1135"/>
    </row>
    <row r="7166" spans="1:6" ht="32.25" thickBot="1">
      <c r="A7166" s="1143"/>
      <c r="B7166" s="470" t="s">
        <v>4226</v>
      </c>
      <c r="C7166" s="1136"/>
      <c r="D7166" s="1137"/>
      <c r="E7166" s="1137"/>
      <c r="F7166" s="1138"/>
    </row>
    <row r="7167" spans="1:6" ht="13.5" thickTop="1">
      <c r="A7167" s="1143"/>
      <c r="B7167" s="1127"/>
      <c r="C7167" s="896"/>
      <c r="D7167" s="945"/>
      <c r="F7167" s="846"/>
    </row>
    <row r="7168" spans="1:6" ht="14.25">
      <c r="A7168" s="1143"/>
      <c r="B7168" s="482" t="s">
        <v>3078</v>
      </c>
      <c r="C7168" s="484"/>
      <c r="D7168" s="485"/>
      <c r="E7168" s="486"/>
      <c r="F7168" s="487">
        <f>F6852</f>
        <v>0</v>
      </c>
    </row>
    <row r="7169" spans="1:6" ht="14.25">
      <c r="A7169" s="1081"/>
      <c r="B7169" s="482" t="s">
        <v>3079</v>
      </c>
      <c r="C7169" s="484"/>
      <c r="D7169" s="486"/>
      <c r="E7169" s="486"/>
      <c r="F7169" s="487">
        <f>F7154</f>
        <v>0</v>
      </c>
    </row>
    <row r="7170" spans="1:6" ht="15">
      <c r="A7170" s="1143"/>
      <c r="B7170" s="1127"/>
      <c r="C7170" s="471"/>
      <c r="F7170" s="487"/>
    </row>
    <row r="7171" spans="1:6" ht="16.5" thickBot="1">
      <c r="A7171" s="1143"/>
      <c r="B7171" s="488" t="s">
        <v>3080</v>
      </c>
      <c r="C7171" s="489"/>
      <c r="D7171" s="490"/>
      <c r="E7171" s="490"/>
      <c r="F7171" s="491">
        <f>SUM(F7168:F7169)</f>
        <v>0</v>
      </c>
    </row>
    <row r="7172" spans="1:6" ht="15.75">
      <c r="A7172" s="1143"/>
      <c r="B7172" s="492"/>
      <c r="C7172" s="493"/>
      <c r="D7172" s="494"/>
      <c r="E7172" s="494"/>
      <c r="F7172" s="495"/>
    </row>
    <row r="7173" spans="1:6" ht="15.75">
      <c r="A7173" s="1143"/>
      <c r="B7173" s="492"/>
      <c r="C7173" s="493"/>
      <c r="D7173" s="494"/>
      <c r="E7173" s="494"/>
      <c r="F7173" s="495"/>
    </row>
    <row r="7174" spans="1:6" ht="23.25" customHeight="1">
      <c r="A7174" s="1144"/>
      <c r="B7174" s="404" t="s">
        <v>3750</v>
      </c>
      <c r="C7174" s="1094"/>
      <c r="D7174" s="1095"/>
      <c r="E7174" s="1096"/>
      <c r="F7174" s="1145"/>
    </row>
    <row r="7175" spans="1:6">
      <c r="A7175" s="1143"/>
      <c r="B7175" s="1091"/>
      <c r="C7175" s="631"/>
      <c r="D7175" s="1092"/>
      <c r="E7175" s="718"/>
      <c r="F7175" s="635"/>
    </row>
    <row r="7176" spans="1:6" ht="38.25">
      <c r="A7176" s="1143"/>
      <c r="B7176" s="1091" t="s">
        <v>3167</v>
      </c>
      <c r="C7176" s="631"/>
      <c r="D7176" s="1092"/>
      <c r="E7176" s="718"/>
      <c r="F7176" s="635"/>
    </row>
    <row r="7177" spans="1:6">
      <c r="A7177" s="1143"/>
      <c r="B7177" s="1091" t="s">
        <v>3168</v>
      </c>
      <c r="C7177" s="631"/>
      <c r="D7177" s="1092"/>
      <c r="E7177" s="718"/>
      <c r="F7177" s="635"/>
    </row>
    <row r="7178" spans="1:6" ht="38.25">
      <c r="A7178" s="1143"/>
      <c r="B7178" s="1091" t="s">
        <v>3169</v>
      </c>
      <c r="C7178" s="631"/>
      <c r="D7178" s="1092"/>
      <c r="E7178" s="718"/>
      <c r="F7178" s="635"/>
    </row>
    <row r="7179" spans="1:6">
      <c r="A7179" s="1143"/>
      <c r="B7179" s="1091" t="s">
        <v>3170</v>
      </c>
      <c r="C7179" s="631"/>
      <c r="D7179" s="1092"/>
      <c r="E7179" s="718"/>
      <c r="F7179" s="635"/>
    </row>
    <row r="7180" spans="1:6" ht="38.25">
      <c r="A7180" s="1143"/>
      <c r="B7180" s="1091" t="s">
        <v>3171</v>
      </c>
      <c r="C7180" s="631"/>
      <c r="D7180" s="1092"/>
      <c r="E7180" s="718"/>
      <c r="F7180" s="635"/>
    </row>
    <row r="7181" spans="1:6">
      <c r="A7181" s="1143"/>
      <c r="B7181" s="1091" t="s">
        <v>3172</v>
      </c>
      <c r="C7181" s="631"/>
      <c r="D7181" s="1092"/>
      <c r="E7181" s="718"/>
      <c r="F7181" s="635"/>
    </row>
    <row r="7182" spans="1:6" ht="51">
      <c r="A7182" s="1143"/>
      <c r="B7182" s="1091" t="s">
        <v>3173</v>
      </c>
      <c r="C7182" s="631"/>
      <c r="D7182" s="1092"/>
      <c r="E7182" s="718"/>
      <c r="F7182" s="635"/>
    </row>
    <row r="7183" spans="1:6">
      <c r="A7183" s="1143"/>
      <c r="B7183" s="1091"/>
      <c r="C7183" s="631"/>
      <c r="D7183" s="1092"/>
      <c r="E7183" s="718"/>
      <c r="F7183" s="635"/>
    </row>
    <row r="7184" spans="1:6" ht="38.25">
      <c r="A7184" s="1143"/>
      <c r="B7184" s="1091" t="s">
        <v>3174</v>
      </c>
      <c r="C7184" s="631"/>
      <c r="D7184" s="1092"/>
      <c r="E7184" s="718"/>
      <c r="F7184" s="635"/>
    </row>
    <row r="7185" spans="1:6">
      <c r="A7185" s="1143"/>
      <c r="B7185" s="1091" t="s">
        <v>3175</v>
      </c>
      <c r="C7185" s="631"/>
      <c r="D7185" s="1092"/>
      <c r="E7185" s="718"/>
      <c r="F7185" s="635"/>
    </row>
    <row r="7186" spans="1:6" ht="38.25">
      <c r="A7186" s="1143"/>
      <c r="B7186" s="1091" t="s">
        <v>660</v>
      </c>
      <c r="C7186" s="631"/>
      <c r="D7186" s="1092"/>
      <c r="E7186" s="718"/>
      <c r="F7186" s="635"/>
    </row>
    <row r="7187" spans="1:6" ht="38.25">
      <c r="A7187" s="1143"/>
      <c r="B7187" s="1091" t="s">
        <v>3176</v>
      </c>
      <c r="C7187" s="631"/>
      <c r="D7187" s="1092"/>
      <c r="E7187" s="718"/>
      <c r="F7187" s="635"/>
    </row>
    <row r="7188" spans="1:6">
      <c r="A7188" s="1143"/>
      <c r="B7188" s="1091" t="s">
        <v>3177</v>
      </c>
      <c r="C7188" s="631"/>
      <c r="D7188" s="1092"/>
      <c r="E7188" s="718"/>
      <c r="F7188" s="635"/>
    </row>
    <row r="7189" spans="1:6" ht="38.25">
      <c r="A7189" s="1143"/>
      <c r="B7189" s="1091" t="s">
        <v>3167</v>
      </c>
      <c r="C7189" s="631"/>
      <c r="D7189" s="1092"/>
      <c r="E7189" s="718"/>
      <c r="F7189" s="635"/>
    </row>
    <row r="7190" spans="1:6">
      <c r="A7190" s="1143"/>
      <c r="B7190" s="1091" t="s">
        <v>3168</v>
      </c>
      <c r="C7190" s="631"/>
      <c r="D7190" s="1092"/>
      <c r="E7190" s="718"/>
      <c r="F7190" s="635"/>
    </row>
    <row r="7191" spans="1:6" ht="38.25">
      <c r="A7191" s="1143"/>
      <c r="B7191" s="1091" t="s">
        <v>3169</v>
      </c>
      <c r="C7191" s="631"/>
      <c r="D7191" s="1092"/>
      <c r="E7191" s="718"/>
      <c r="F7191" s="635"/>
    </row>
    <row r="7192" spans="1:6">
      <c r="A7192" s="1143"/>
      <c r="B7192" s="1091" t="s">
        <v>3170</v>
      </c>
      <c r="C7192" s="631"/>
      <c r="D7192" s="1092"/>
      <c r="E7192" s="718"/>
      <c r="F7192" s="635"/>
    </row>
    <row r="7193" spans="1:6" ht="38.25">
      <c r="A7193" s="1143"/>
      <c r="B7193" s="1091" t="s">
        <v>3171</v>
      </c>
      <c r="C7193" s="631"/>
      <c r="D7193" s="1092"/>
      <c r="E7193" s="718"/>
      <c r="F7193" s="635"/>
    </row>
    <row r="7194" spans="1:6">
      <c r="A7194" s="1143"/>
      <c r="B7194" s="1091" t="s">
        <v>3172</v>
      </c>
      <c r="C7194" s="631"/>
      <c r="D7194" s="1092"/>
      <c r="E7194" s="718"/>
      <c r="F7194" s="635"/>
    </row>
    <row r="7195" spans="1:6" ht="38.25">
      <c r="A7195" s="1143"/>
      <c r="B7195" s="1091" t="s">
        <v>3178</v>
      </c>
      <c r="C7195" s="631"/>
      <c r="D7195" s="1092"/>
      <c r="E7195" s="718"/>
      <c r="F7195" s="635"/>
    </row>
    <row r="7196" spans="1:6">
      <c r="A7196" s="1143"/>
      <c r="B7196" s="1091" t="s">
        <v>3179</v>
      </c>
      <c r="C7196" s="631"/>
      <c r="D7196" s="1092"/>
      <c r="E7196" s="718"/>
      <c r="F7196" s="635"/>
    </row>
    <row r="7197" spans="1:6" ht="25.5">
      <c r="A7197" s="1143"/>
      <c r="B7197" s="1091" t="s">
        <v>3180</v>
      </c>
      <c r="C7197" s="631"/>
      <c r="D7197" s="1092"/>
      <c r="E7197" s="718"/>
      <c r="F7197" s="635"/>
    </row>
    <row r="7198" spans="1:6" ht="38.25">
      <c r="A7198" s="1143"/>
      <c r="B7198" s="1091" t="s">
        <v>3181</v>
      </c>
      <c r="C7198" s="631"/>
      <c r="D7198" s="1092"/>
      <c r="E7198" s="718"/>
      <c r="F7198" s="635"/>
    </row>
    <row r="7199" spans="1:6" ht="25.5">
      <c r="A7199" s="1143"/>
      <c r="B7199" s="1091" t="s">
        <v>3182</v>
      </c>
      <c r="C7199" s="631"/>
      <c r="D7199" s="1092"/>
      <c r="E7199" s="718"/>
      <c r="F7199" s="635"/>
    </row>
    <row r="7200" spans="1:6" ht="25.5">
      <c r="A7200" s="1143"/>
      <c r="B7200" s="1091" t="s">
        <v>3183</v>
      </c>
      <c r="C7200" s="631"/>
      <c r="D7200" s="1092"/>
      <c r="E7200" s="718"/>
      <c r="F7200" s="635"/>
    </row>
    <row r="7201" spans="1:6" ht="38.25">
      <c r="A7201" s="1143"/>
      <c r="B7201" s="1091" t="s">
        <v>3903</v>
      </c>
      <c r="C7201" s="631"/>
      <c r="D7201" s="1092"/>
      <c r="E7201" s="718"/>
      <c r="F7201" s="635"/>
    </row>
    <row r="7202" spans="1:6" ht="38.25">
      <c r="A7202" s="1143"/>
      <c r="B7202" s="1091" t="s">
        <v>3184</v>
      </c>
      <c r="C7202" s="631"/>
      <c r="D7202" s="1092"/>
      <c r="E7202" s="718"/>
      <c r="F7202" s="635"/>
    </row>
    <row r="7203" spans="1:6">
      <c r="A7203" s="1143"/>
      <c r="B7203" s="1091" t="s">
        <v>3185</v>
      </c>
      <c r="C7203" s="631"/>
      <c r="D7203" s="1092"/>
      <c r="E7203" s="718"/>
      <c r="F7203" s="635"/>
    </row>
    <row r="7204" spans="1:6">
      <c r="A7204" s="1143"/>
      <c r="B7204" s="1091"/>
      <c r="C7204" s="631"/>
      <c r="D7204" s="1092"/>
      <c r="E7204" s="718"/>
      <c r="F7204" s="635"/>
    </row>
    <row r="7205" spans="1:6">
      <c r="A7205" s="1143"/>
      <c r="B7205" s="498" t="s">
        <v>3186</v>
      </c>
      <c r="C7205" s="631"/>
      <c r="D7205" s="1092"/>
      <c r="E7205" s="718"/>
      <c r="F7205" s="635"/>
    </row>
    <row r="7206" spans="1:6">
      <c r="A7206" s="1143"/>
      <c r="B7206" s="1091"/>
      <c r="C7206" s="631"/>
      <c r="D7206" s="1092"/>
      <c r="E7206" s="718"/>
      <c r="F7206" s="635"/>
    </row>
    <row r="7207" spans="1:6">
      <c r="A7207" s="1143"/>
      <c r="B7207" s="498" t="s">
        <v>3187</v>
      </c>
      <c r="C7207" s="631"/>
      <c r="D7207" s="1092"/>
      <c r="E7207" s="718"/>
      <c r="F7207" s="635"/>
    </row>
    <row r="7208" spans="1:6">
      <c r="A7208" s="1143"/>
      <c r="B7208" s="1091"/>
      <c r="C7208" s="631"/>
      <c r="D7208" s="1092"/>
      <c r="E7208" s="718"/>
      <c r="F7208" s="635"/>
    </row>
    <row r="7209" spans="1:6" ht="25.5">
      <c r="A7209" s="1143" t="s">
        <v>198</v>
      </c>
      <c r="B7209" s="1091" t="s">
        <v>3188</v>
      </c>
      <c r="C7209" s="631"/>
      <c r="D7209" s="1167"/>
      <c r="E7209" s="718"/>
      <c r="F7209" s="615"/>
    </row>
    <row r="7210" spans="1:6" ht="25.5">
      <c r="A7210" s="1143"/>
      <c r="B7210" s="1091" t="s">
        <v>3189</v>
      </c>
      <c r="C7210" s="631"/>
      <c r="D7210" s="1167"/>
      <c r="E7210" s="718"/>
      <c r="F7210" s="615"/>
    </row>
    <row r="7211" spans="1:6" ht="25.5">
      <c r="A7211" s="1143"/>
      <c r="B7211" s="1091" t="s">
        <v>3190</v>
      </c>
      <c r="C7211" s="631"/>
      <c r="D7211" s="1167"/>
      <c r="E7211" s="718"/>
      <c r="F7211" s="615"/>
    </row>
    <row r="7212" spans="1:6" ht="25.5">
      <c r="A7212" s="1143"/>
      <c r="B7212" s="1091" t="s">
        <v>3191</v>
      </c>
      <c r="C7212" s="631"/>
      <c r="D7212" s="1167"/>
      <c r="E7212" s="718"/>
      <c r="F7212" s="615"/>
    </row>
    <row r="7213" spans="1:6" ht="25.5">
      <c r="A7213" s="1143"/>
      <c r="B7213" s="1091" t="s">
        <v>3192</v>
      </c>
      <c r="C7213" s="631"/>
      <c r="D7213" s="1167"/>
      <c r="E7213" s="718"/>
      <c r="F7213" s="615"/>
    </row>
    <row r="7214" spans="1:6">
      <c r="A7214" s="1143"/>
      <c r="B7214" s="1091" t="s">
        <v>3193</v>
      </c>
      <c r="C7214" s="631"/>
      <c r="D7214" s="1167"/>
      <c r="E7214" s="718"/>
      <c r="F7214" s="615"/>
    </row>
    <row r="7215" spans="1:6" ht="25.5">
      <c r="A7215" s="1143"/>
      <c r="B7215" s="1091" t="s">
        <v>3194</v>
      </c>
      <c r="C7215" s="631"/>
      <c r="D7215" s="643"/>
      <c r="E7215" s="718"/>
      <c r="F7215" s="615"/>
    </row>
    <row r="7216" spans="1:6" ht="25.5">
      <c r="A7216" s="1143"/>
      <c r="B7216" s="1091" t="s">
        <v>3195</v>
      </c>
      <c r="C7216" s="631"/>
      <c r="D7216" s="643"/>
      <c r="E7216" s="718"/>
      <c r="F7216" s="615"/>
    </row>
    <row r="7217" spans="1:6" ht="25.5">
      <c r="A7217" s="1143"/>
      <c r="B7217" s="1091" t="s">
        <v>3196</v>
      </c>
      <c r="C7217" s="631"/>
      <c r="D7217" s="643"/>
      <c r="E7217" s="718"/>
      <c r="F7217" s="615"/>
    </row>
    <row r="7218" spans="1:6" ht="25.5">
      <c r="A7218" s="1143"/>
      <c r="B7218" s="1091" t="s">
        <v>3726</v>
      </c>
      <c r="C7218" s="631" t="s">
        <v>2043</v>
      </c>
      <c r="D7218" s="643">
        <v>1</v>
      </c>
      <c r="E7218" s="718"/>
      <c r="F7218" s="615">
        <f>D7218*E7218</f>
        <v>0</v>
      </c>
    </row>
    <row r="7219" spans="1:6">
      <c r="A7219" s="1143"/>
      <c r="B7219" s="1091"/>
      <c r="C7219" s="631"/>
      <c r="D7219" s="643"/>
      <c r="E7219" s="718"/>
      <c r="F7219" s="615">
        <f t="shared" ref="F7219:F7280" si="102">D7219*E7219</f>
        <v>0</v>
      </c>
    </row>
    <row r="7220" spans="1:6">
      <c r="A7220" s="1143" t="s">
        <v>200</v>
      </c>
      <c r="B7220" s="1091" t="s">
        <v>3197</v>
      </c>
      <c r="C7220" s="631"/>
      <c r="D7220" s="643"/>
      <c r="E7220" s="718"/>
      <c r="F7220" s="615">
        <f t="shared" si="102"/>
        <v>0</v>
      </c>
    </row>
    <row r="7221" spans="1:6">
      <c r="A7221" s="1143"/>
      <c r="B7221" s="1091" t="s">
        <v>3727</v>
      </c>
      <c r="C7221" s="631"/>
      <c r="D7221" s="643"/>
      <c r="E7221" s="718"/>
      <c r="F7221" s="615">
        <f t="shared" si="102"/>
        <v>0</v>
      </c>
    </row>
    <row r="7222" spans="1:6">
      <c r="A7222" s="1143"/>
      <c r="B7222" s="1091" t="s">
        <v>3198</v>
      </c>
      <c r="C7222" s="631"/>
      <c r="D7222" s="643"/>
      <c r="E7222" s="718"/>
      <c r="F7222" s="615">
        <f t="shared" si="102"/>
        <v>0</v>
      </c>
    </row>
    <row r="7223" spans="1:6">
      <c r="A7223" s="1143"/>
      <c r="B7223" s="1091" t="s">
        <v>3199</v>
      </c>
      <c r="C7223" s="631"/>
      <c r="D7223" s="643"/>
      <c r="E7223" s="718"/>
      <c r="F7223" s="615">
        <f t="shared" si="102"/>
        <v>0</v>
      </c>
    </row>
    <row r="7224" spans="1:6" ht="28.5" customHeight="1">
      <c r="A7224" s="1143"/>
      <c r="B7224" s="1146" t="s">
        <v>3728</v>
      </c>
      <c r="C7224" s="631"/>
      <c r="D7224" s="643"/>
      <c r="E7224" s="718"/>
      <c r="F7224" s="615">
        <f t="shared" si="102"/>
        <v>0</v>
      </c>
    </row>
    <row r="7225" spans="1:6">
      <c r="A7225" s="1143"/>
      <c r="B7225" s="1091" t="s">
        <v>3729</v>
      </c>
      <c r="C7225" s="631"/>
      <c r="D7225" s="643"/>
      <c r="E7225" s="718"/>
      <c r="F7225" s="615">
        <f t="shared" si="102"/>
        <v>0</v>
      </c>
    </row>
    <row r="7226" spans="1:6">
      <c r="A7226" s="1143"/>
      <c r="B7226" s="1091"/>
      <c r="C7226" s="631"/>
      <c r="D7226" s="643"/>
      <c r="E7226" s="718"/>
      <c r="F7226" s="615">
        <f t="shared" si="102"/>
        <v>0</v>
      </c>
    </row>
    <row r="7227" spans="1:6" ht="30" customHeight="1">
      <c r="A7227" s="1143"/>
      <c r="B7227" s="1146"/>
      <c r="C7227" s="631" t="s">
        <v>2043</v>
      </c>
      <c r="D7227" s="643">
        <v>1</v>
      </c>
      <c r="E7227" s="718"/>
      <c r="F7227" s="615">
        <f t="shared" si="102"/>
        <v>0</v>
      </c>
    </row>
    <row r="7228" spans="1:6">
      <c r="A7228" s="1143"/>
      <c r="B7228" s="1091"/>
      <c r="C7228" s="631"/>
      <c r="D7228" s="643"/>
      <c r="E7228" s="718"/>
      <c r="F7228" s="615">
        <f t="shared" si="102"/>
        <v>0</v>
      </c>
    </row>
    <row r="7229" spans="1:6" ht="25.5">
      <c r="A7229" s="1143" t="s">
        <v>203</v>
      </c>
      <c r="B7229" s="1091" t="s">
        <v>3200</v>
      </c>
      <c r="C7229" s="631"/>
      <c r="D7229" s="643"/>
      <c r="E7229" s="718"/>
      <c r="F7229" s="615">
        <f t="shared" si="102"/>
        <v>0</v>
      </c>
    </row>
    <row r="7230" spans="1:6">
      <c r="A7230" s="1143"/>
      <c r="B7230" s="1091" t="s">
        <v>3730</v>
      </c>
      <c r="C7230" s="631"/>
      <c r="D7230" s="643"/>
      <c r="E7230" s="718"/>
      <c r="F7230" s="615">
        <f t="shared" si="102"/>
        <v>0</v>
      </c>
    </row>
    <row r="7231" spans="1:6" ht="25.5">
      <c r="A7231" s="1143"/>
      <c r="B7231" s="1091" t="s">
        <v>3201</v>
      </c>
      <c r="C7231" s="631"/>
      <c r="D7231" s="643"/>
      <c r="E7231" s="718"/>
      <c r="F7231" s="615">
        <f t="shared" si="102"/>
        <v>0</v>
      </c>
    </row>
    <row r="7232" spans="1:6">
      <c r="A7232" s="1143"/>
      <c r="B7232" s="1091" t="s">
        <v>3729</v>
      </c>
      <c r="C7232" s="631"/>
      <c r="D7232" s="643"/>
      <c r="E7232" s="718"/>
      <c r="F7232" s="615">
        <f t="shared" si="102"/>
        <v>0</v>
      </c>
    </row>
    <row r="7233" spans="1:6">
      <c r="A7233" s="1143"/>
      <c r="B7233" s="1091"/>
      <c r="C7233" s="631"/>
      <c r="D7233" s="643"/>
      <c r="E7233" s="718"/>
      <c r="F7233" s="615">
        <f t="shared" si="102"/>
        <v>0</v>
      </c>
    </row>
    <row r="7234" spans="1:6" ht="30" customHeight="1">
      <c r="A7234" s="1143"/>
      <c r="B7234" s="1146"/>
      <c r="C7234" s="631" t="s">
        <v>2043</v>
      </c>
      <c r="D7234" s="643">
        <v>1</v>
      </c>
      <c r="E7234" s="718"/>
      <c r="F7234" s="615">
        <f t="shared" si="102"/>
        <v>0</v>
      </c>
    </row>
    <row r="7235" spans="1:6">
      <c r="A7235" s="1143"/>
      <c r="B7235" s="1091"/>
      <c r="C7235" s="631"/>
      <c r="D7235" s="643"/>
      <c r="E7235" s="718"/>
      <c r="F7235" s="615">
        <f t="shared" si="102"/>
        <v>0</v>
      </c>
    </row>
    <row r="7236" spans="1:6" ht="25.5">
      <c r="A7236" s="1143" t="s">
        <v>205</v>
      </c>
      <c r="B7236" s="1091" t="s">
        <v>3202</v>
      </c>
      <c r="C7236" s="631"/>
      <c r="D7236" s="643"/>
      <c r="E7236" s="718"/>
      <c r="F7236" s="615">
        <f t="shared" si="102"/>
        <v>0</v>
      </c>
    </row>
    <row r="7237" spans="1:6">
      <c r="A7237" s="1143"/>
      <c r="B7237" s="1091" t="s">
        <v>3203</v>
      </c>
      <c r="C7237" s="631"/>
      <c r="D7237" s="643"/>
      <c r="E7237" s="718"/>
      <c r="F7237" s="615">
        <f t="shared" si="102"/>
        <v>0</v>
      </c>
    </row>
    <row r="7238" spans="1:6">
      <c r="A7238" s="1143"/>
      <c r="B7238" s="1091" t="s">
        <v>3204</v>
      </c>
      <c r="C7238" s="631"/>
      <c r="D7238" s="643"/>
      <c r="E7238" s="718"/>
      <c r="F7238" s="615">
        <f t="shared" si="102"/>
        <v>0</v>
      </c>
    </row>
    <row r="7239" spans="1:6" ht="25.5">
      <c r="A7239" s="1143"/>
      <c r="B7239" s="1091" t="s">
        <v>3731</v>
      </c>
      <c r="C7239" s="631" t="s">
        <v>2043</v>
      </c>
      <c r="D7239" s="643">
        <v>1</v>
      </c>
      <c r="E7239" s="718"/>
      <c r="F7239" s="615">
        <f t="shared" si="102"/>
        <v>0</v>
      </c>
    </row>
    <row r="7240" spans="1:6">
      <c r="A7240" s="1143"/>
      <c r="B7240" s="1091"/>
      <c r="C7240" s="631"/>
      <c r="D7240" s="643"/>
      <c r="E7240" s="718"/>
      <c r="F7240" s="615">
        <f t="shared" si="102"/>
        <v>0</v>
      </c>
    </row>
    <row r="7241" spans="1:6" ht="25.5">
      <c r="A7241" s="1143" t="s">
        <v>137</v>
      </c>
      <c r="B7241" s="1091" t="s">
        <v>3202</v>
      </c>
      <c r="C7241" s="631"/>
      <c r="D7241" s="643"/>
      <c r="E7241" s="718"/>
      <c r="F7241" s="615">
        <f t="shared" si="102"/>
        <v>0</v>
      </c>
    </row>
    <row r="7242" spans="1:6">
      <c r="A7242" s="1143"/>
      <c r="B7242" s="1091" t="s">
        <v>3203</v>
      </c>
      <c r="C7242" s="631"/>
      <c r="D7242" s="643"/>
      <c r="E7242" s="718"/>
      <c r="F7242" s="615">
        <f t="shared" si="102"/>
        <v>0</v>
      </c>
    </row>
    <row r="7243" spans="1:6">
      <c r="A7243" s="1143"/>
      <c r="B7243" s="1091" t="s">
        <v>3205</v>
      </c>
      <c r="C7243" s="631"/>
      <c r="D7243" s="643"/>
      <c r="E7243" s="718"/>
      <c r="F7243" s="615">
        <f t="shared" si="102"/>
        <v>0</v>
      </c>
    </row>
    <row r="7244" spans="1:6" ht="25.5">
      <c r="A7244" s="1143"/>
      <c r="B7244" s="1091" t="s">
        <v>3732</v>
      </c>
      <c r="C7244" s="631" t="s">
        <v>2043</v>
      </c>
      <c r="D7244" s="643">
        <v>1</v>
      </c>
      <c r="E7244" s="718"/>
      <c r="F7244" s="615">
        <f t="shared" si="102"/>
        <v>0</v>
      </c>
    </row>
    <row r="7245" spans="1:6">
      <c r="A7245" s="1143"/>
      <c r="B7245" s="1091"/>
      <c r="C7245" s="631"/>
      <c r="D7245" s="643"/>
      <c r="E7245" s="718"/>
      <c r="F7245" s="615">
        <f t="shared" si="102"/>
        <v>0</v>
      </c>
    </row>
    <row r="7246" spans="1:6" ht="25.5">
      <c r="A7246" s="1143" t="s">
        <v>137</v>
      </c>
      <c r="B7246" s="1091" t="s">
        <v>3206</v>
      </c>
      <c r="C7246" s="631"/>
      <c r="D7246" s="643"/>
      <c r="E7246" s="718"/>
      <c r="F7246" s="615">
        <f t="shared" si="102"/>
        <v>0</v>
      </c>
    </row>
    <row r="7247" spans="1:6">
      <c r="A7247" s="1143"/>
      <c r="B7247" s="1091" t="s">
        <v>3207</v>
      </c>
      <c r="C7247" s="631"/>
      <c r="D7247" s="643"/>
      <c r="E7247" s="718"/>
      <c r="F7247" s="615">
        <f t="shared" si="102"/>
        <v>0</v>
      </c>
    </row>
    <row r="7248" spans="1:6">
      <c r="A7248" s="1143"/>
      <c r="B7248" s="1091" t="s">
        <v>3208</v>
      </c>
      <c r="C7248" s="631"/>
      <c r="D7248" s="643"/>
      <c r="E7248" s="718"/>
      <c r="F7248" s="615">
        <f t="shared" si="102"/>
        <v>0</v>
      </c>
    </row>
    <row r="7249" spans="1:6" ht="25.5">
      <c r="A7249" s="1143"/>
      <c r="B7249" s="1091" t="s">
        <v>3732</v>
      </c>
      <c r="C7249" s="631" t="s">
        <v>2043</v>
      </c>
      <c r="D7249" s="643">
        <v>2</v>
      </c>
      <c r="E7249" s="718"/>
      <c r="F7249" s="615">
        <f t="shared" si="102"/>
        <v>0</v>
      </c>
    </row>
    <row r="7250" spans="1:6">
      <c r="A7250" s="1143"/>
      <c r="B7250" s="1091"/>
      <c r="C7250" s="631"/>
      <c r="D7250" s="643"/>
      <c r="E7250" s="718"/>
      <c r="F7250" s="615">
        <f t="shared" si="102"/>
        <v>0</v>
      </c>
    </row>
    <row r="7251" spans="1:6" ht="25.5">
      <c r="A7251" s="1143" t="s">
        <v>144</v>
      </c>
      <c r="B7251" s="1091" t="s">
        <v>3209</v>
      </c>
      <c r="C7251" s="631"/>
      <c r="D7251" s="643"/>
      <c r="E7251" s="718"/>
      <c r="F7251" s="615">
        <f t="shared" si="102"/>
        <v>0</v>
      </c>
    </row>
    <row r="7252" spans="1:6" ht="25.5">
      <c r="A7252" s="1143"/>
      <c r="B7252" s="1091" t="s">
        <v>3210</v>
      </c>
      <c r="C7252" s="631"/>
      <c r="D7252" s="643"/>
      <c r="E7252" s="718"/>
      <c r="F7252" s="615">
        <f t="shared" si="102"/>
        <v>0</v>
      </c>
    </row>
    <row r="7253" spans="1:6">
      <c r="A7253" s="1143"/>
      <c r="B7253" s="1091" t="s">
        <v>3211</v>
      </c>
      <c r="C7253" s="631"/>
      <c r="D7253" s="643"/>
      <c r="E7253" s="718"/>
      <c r="F7253" s="615">
        <f t="shared" si="102"/>
        <v>0</v>
      </c>
    </row>
    <row r="7254" spans="1:6" ht="25.5">
      <c r="A7254" s="1143"/>
      <c r="B7254" s="1091" t="s">
        <v>3732</v>
      </c>
      <c r="C7254" s="631" t="s">
        <v>2043</v>
      </c>
      <c r="D7254" s="643">
        <v>1</v>
      </c>
      <c r="E7254" s="718"/>
      <c r="F7254" s="615">
        <f t="shared" si="102"/>
        <v>0</v>
      </c>
    </row>
    <row r="7255" spans="1:6">
      <c r="A7255" s="1143"/>
      <c r="B7255" s="1091"/>
      <c r="C7255" s="631"/>
      <c r="D7255" s="643"/>
      <c r="E7255" s="718"/>
      <c r="F7255" s="615">
        <f t="shared" si="102"/>
        <v>0</v>
      </c>
    </row>
    <row r="7256" spans="1:6">
      <c r="A7256" s="1143" t="s">
        <v>147</v>
      </c>
      <c r="B7256" s="1091" t="s">
        <v>3212</v>
      </c>
      <c r="C7256" s="631"/>
      <c r="D7256" s="643"/>
      <c r="E7256" s="718"/>
      <c r="F7256" s="615">
        <f t="shared" si="102"/>
        <v>0</v>
      </c>
    </row>
    <row r="7257" spans="1:6">
      <c r="A7257" s="1143"/>
      <c r="B7257" s="1091" t="s">
        <v>3213</v>
      </c>
      <c r="C7257" s="631"/>
      <c r="D7257" s="643"/>
      <c r="E7257" s="718"/>
      <c r="F7257" s="615">
        <f t="shared" si="102"/>
        <v>0</v>
      </c>
    </row>
    <row r="7258" spans="1:6" ht="25.5">
      <c r="A7258" s="1143"/>
      <c r="B7258" s="1091" t="s">
        <v>3732</v>
      </c>
      <c r="C7258" s="631" t="s">
        <v>136</v>
      </c>
      <c r="D7258" s="643">
        <v>1</v>
      </c>
      <c r="E7258" s="718"/>
      <c r="F7258" s="615">
        <f t="shared" si="102"/>
        <v>0</v>
      </c>
    </row>
    <row r="7259" spans="1:6">
      <c r="A7259" s="1143"/>
      <c r="B7259" s="1091"/>
      <c r="C7259" s="631"/>
      <c r="D7259" s="643"/>
      <c r="E7259" s="718"/>
      <c r="F7259" s="615">
        <f t="shared" si="102"/>
        <v>0</v>
      </c>
    </row>
    <row r="7260" spans="1:6">
      <c r="A7260" s="1143" t="s">
        <v>132</v>
      </c>
      <c r="B7260" s="1091" t="s">
        <v>3212</v>
      </c>
      <c r="C7260" s="631"/>
      <c r="D7260" s="643"/>
      <c r="E7260" s="718"/>
      <c r="F7260" s="615">
        <f t="shared" si="102"/>
        <v>0</v>
      </c>
    </row>
    <row r="7261" spans="1:6">
      <c r="A7261" s="1143"/>
      <c r="B7261" s="1091" t="s">
        <v>3214</v>
      </c>
      <c r="C7261" s="631"/>
      <c r="D7261" s="643"/>
      <c r="E7261" s="718"/>
      <c r="F7261" s="615">
        <f t="shared" si="102"/>
        <v>0</v>
      </c>
    </row>
    <row r="7262" spans="1:6" ht="25.5">
      <c r="A7262" s="1143"/>
      <c r="B7262" s="1091" t="s">
        <v>3732</v>
      </c>
      <c r="C7262" s="631" t="s">
        <v>136</v>
      </c>
      <c r="D7262" s="643">
        <v>2</v>
      </c>
      <c r="E7262" s="718"/>
      <c r="F7262" s="615">
        <f t="shared" si="102"/>
        <v>0</v>
      </c>
    </row>
    <row r="7263" spans="1:6">
      <c r="A7263" s="1143"/>
      <c r="B7263" s="1091"/>
      <c r="C7263" s="631"/>
      <c r="D7263" s="643"/>
      <c r="E7263" s="718"/>
      <c r="F7263" s="615">
        <f t="shared" si="102"/>
        <v>0</v>
      </c>
    </row>
    <row r="7264" spans="1:6">
      <c r="A7264" s="1143" t="s">
        <v>46</v>
      </c>
      <c r="B7264" s="1091" t="s">
        <v>3215</v>
      </c>
      <c r="C7264" s="631"/>
      <c r="D7264" s="643"/>
      <c r="E7264" s="718"/>
      <c r="F7264" s="615">
        <f t="shared" si="102"/>
        <v>0</v>
      </c>
    </row>
    <row r="7265" spans="1:6">
      <c r="A7265" s="1143"/>
      <c r="B7265" s="1091" t="s">
        <v>3216</v>
      </c>
      <c r="C7265" s="631"/>
      <c r="D7265" s="643"/>
      <c r="E7265" s="718"/>
      <c r="F7265" s="615">
        <f t="shared" si="102"/>
        <v>0</v>
      </c>
    </row>
    <row r="7266" spans="1:6" ht="25.5">
      <c r="A7266" s="1143"/>
      <c r="B7266" s="1091" t="s">
        <v>3732</v>
      </c>
      <c r="C7266" s="631" t="s">
        <v>2043</v>
      </c>
      <c r="D7266" s="643">
        <v>1</v>
      </c>
      <c r="E7266" s="718"/>
      <c r="F7266" s="615">
        <f t="shared" si="102"/>
        <v>0</v>
      </c>
    </row>
    <row r="7267" spans="1:6">
      <c r="A7267" s="1143"/>
      <c r="B7267" s="1091"/>
      <c r="C7267" s="631"/>
      <c r="D7267" s="643"/>
      <c r="E7267" s="718"/>
      <c r="F7267" s="615">
        <f t="shared" si="102"/>
        <v>0</v>
      </c>
    </row>
    <row r="7268" spans="1:6" ht="25.5">
      <c r="A7268" s="1143" t="s">
        <v>47</v>
      </c>
      <c r="B7268" s="1091" t="s">
        <v>3217</v>
      </c>
      <c r="C7268" s="631"/>
      <c r="D7268" s="643"/>
      <c r="E7268" s="718"/>
      <c r="F7268" s="615">
        <f t="shared" si="102"/>
        <v>0</v>
      </c>
    </row>
    <row r="7269" spans="1:6" ht="25.5">
      <c r="A7269" s="1143"/>
      <c r="B7269" s="1091" t="s">
        <v>3218</v>
      </c>
      <c r="C7269" s="631"/>
      <c r="D7269" s="643"/>
      <c r="E7269" s="718"/>
      <c r="F7269" s="615">
        <f t="shared" si="102"/>
        <v>0</v>
      </c>
    </row>
    <row r="7270" spans="1:6">
      <c r="A7270" s="1143"/>
      <c r="B7270" s="1091" t="s">
        <v>3219</v>
      </c>
      <c r="C7270" s="631"/>
      <c r="D7270" s="643"/>
      <c r="E7270" s="718"/>
      <c r="F7270" s="615">
        <f t="shared" si="102"/>
        <v>0</v>
      </c>
    </row>
    <row r="7271" spans="1:6">
      <c r="A7271" s="1143"/>
      <c r="B7271" s="1091" t="s">
        <v>3220</v>
      </c>
      <c r="C7271" s="631"/>
      <c r="D7271" s="643"/>
      <c r="E7271" s="718"/>
      <c r="F7271" s="615">
        <f t="shared" si="102"/>
        <v>0</v>
      </c>
    </row>
    <row r="7272" spans="1:6" ht="25.5">
      <c r="A7272" s="1143"/>
      <c r="B7272" s="1091" t="s">
        <v>3732</v>
      </c>
      <c r="C7272" s="631" t="s">
        <v>2043</v>
      </c>
      <c r="D7272" s="643">
        <v>1</v>
      </c>
      <c r="E7272" s="718"/>
      <c r="F7272" s="615">
        <f t="shared" si="102"/>
        <v>0</v>
      </c>
    </row>
    <row r="7273" spans="1:6">
      <c r="A7273" s="1143"/>
      <c r="B7273" s="1091"/>
      <c r="C7273" s="631"/>
      <c r="D7273" s="643"/>
      <c r="E7273" s="718"/>
      <c r="F7273" s="615">
        <f t="shared" si="102"/>
        <v>0</v>
      </c>
    </row>
    <row r="7274" spans="1:6" ht="25.5">
      <c r="A7274" s="1143" t="s">
        <v>17</v>
      </c>
      <c r="B7274" s="1091" t="s">
        <v>3217</v>
      </c>
      <c r="C7274" s="631"/>
      <c r="D7274" s="643"/>
      <c r="E7274" s="718"/>
      <c r="F7274" s="615">
        <f t="shared" si="102"/>
        <v>0</v>
      </c>
    </row>
    <row r="7275" spans="1:6" ht="25.5">
      <c r="A7275" s="1143"/>
      <c r="B7275" s="1091" t="s">
        <v>3218</v>
      </c>
      <c r="C7275" s="631"/>
      <c r="D7275" s="643"/>
      <c r="E7275" s="718"/>
      <c r="F7275" s="615">
        <f t="shared" si="102"/>
        <v>0</v>
      </c>
    </row>
    <row r="7276" spans="1:6">
      <c r="A7276" s="1143"/>
      <c r="B7276" s="1091" t="s">
        <v>3219</v>
      </c>
      <c r="C7276" s="631"/>
      <c r="D7276" s="643"/>
      <c r="E7276" s="718"/>
      <c r="F7276" s="615">
        <f t="shared" si="102"/>
        <v>0</v>
      </c>
    </row>
    <row r="7277" spans="1:6">
      <c r="A7277" s="1143"/>
      <c r="B7277" s="1091" t="s">
        <v>3204</v>
      </c>
      <c r="C7277" s="631"/>
      <c r="D7277" s="643"/>
      <c r="E7277" s="718"/>
      <c r="F7277" s="615">
        <f t="shared" si="102"/>
        <v>0</v>
      </c>
    </row>
    <row r="7278" spans="1:6" ht="25.5">
      <c r="A7278" s="1143"/>
      <c r="B7278" s="1091" t="s">
        <v>3732</v>
      </c>
      <c r="C7278" s="631" t="s">
        <v>2043</v>
      </c>
      <c r="D7278" s="643">
        <v>1</v>
      </c>
      <c r="E7278" s="718"/>
      <c r="F7278" s="615">
        <f t="shared" si="102"/>
        <v>0</v>
      </c>
    </row>
    <row r="7279" spans="1:6">
      <c r="A7279" s="1143"/>
      <c r="B7279" s="1091"/>
      <c r="C7279" s="631"/>
      <c r="D7279" s="643"/>
      <c r="E7279" s="718"/>
      <c r="F7279" s="615">
        <f t="shared" si="102"/>
        <v>0</v>
      </c>
    </row>
    <row r="7280" spans="1:6" ht="25.5">
      <c r="A7280" s="1143" t="s">
        <v>51</v>
      </c>
      <c r="B7280" s="1091" t="s">
        <v>3221</v>
      </c>
      <c r="C7280" s="631"/>
      <c r="D7280" s="643"/>
      <c r="E7280" s="718"/>
      <c r="F7280" s="615">
        <f t="shared" si="102"/>
        <v>0</v>
      </c>
    </row>
    <row r="7281" spans="1:6" ht="25.5">
      <c r="A7281" s="1143"/>
      <c r="B7281" s="1091" t="s">
        <v>3222</v>
      </c>
      <c r="C7281" s="631"/>
      <c r="D7281" s="643"/>
      <c r="E7281" s="718"/>
      <c r="F7281" s="615">
        <f t="shared" ref="F7281:F7343" si="103">D7281*E7281</f>
        <v>0</v>
      </c>
    </row>
    <row r="7282" spans="1:6">
      <c r="A7282" s="1143"/>
      <c r="B7282" s="1091" t="s">
        <v>3211</v>
      </c>
      <c r="C7282" s="631"/>
      <c r="D7282" s="643"/>
      <c r="E7282" s="718"/>
      <c r="F7282" s="615">
        <f t="shared" si="103"/>
        <v>0</v>
      </c>
    </row>
    <row r="7283" spans="1:6">
      <c r="A7283" s="1143"/>
      <c r="B7283" s="1091" t="s">
        <v>3733</v>
      </c>
      <c r="C7283" s="631" t="s">
        <v>2043</v>
      </c>
      <c r="D7283" s="643">
        <v>1</v>
      </c>
      <c r="E7283" s="718"/>
      <c r="F7283" s="615">
        <f t="shared" si="103"/>
        <v>0</v>
      </c>
    </row>
    <row r="7284" spans="1:6">
      <c r="A7284" s="1143"/>
      <c r="B7284" s="1091"/>
      <c r="C7284" s="631"/>
      <c r="D7284" s="643"/>
      <c r="E7284" s="718"/>
      <c r="F7284" s="615">
        <f t="shared" si="103"/>
        <v>0</v>
      </c>
    </row>
    <row r="7285" spans="1:6" ht="25.5">
      <c r="A7285" s="1143" t="s">
        <v>52</v>
      </c>
      <c r="B7285" s="1091" t="s">
        <v>3221</v>
      </c>
      <c r="C7285" s="631"/>
      <c r="D7285" s="643"/>
      <c r="E7285" s="718"/>
      <c r="F7285" s="615">
        <f t="shared" si="103"/>
        <v>0</v>
      </c>
    </row>
    <row r="7286" spans="1:6" ht="25.5">
      <c r="A7286" s="1143"/>
      <c r="B7286" s="1091" t="s">
        <v>3222</v>
      </c>
      <c r="C7286" s="631"/>
      <c r="D7286" s="643"/>
      <c r="E7286" s="718"/>
      <c r="F7286" s="615">
        <f t="shared" si="103"/>
        <v>0</v>
      </c>
    </row>
    <row r="7287" spans="1:6">
      <c r="A7287" s="1143"/>
      <c r="B7287" s="1091" t="s">
        <v>3204</v>
      </c>
      <c r="C7287" s="631"/>
      <c r="D7287" s="643"/>
      <c r="E7287" s="718"/>
      <c r="F7287" s="615">
        <f t="shared" si="103"/>
        <v>0</v>
      </c>
    </row>
    <row r="7288" spans="1:6">
      <c r="A7288" s="1143"/>
      <c r="B7288" s="1091" t="s">
        <v>3733</v>
      </c>
      <c r="C7288" s="631" t="s">
        <v>2043</v>
      </c>
      <c r="D7288" s="643">
        <v>1</v>
      </c>
      <c r="E7288" s="718"/>
      <c r="F7288" s="615">
        <f t="shared" si="103"/>
        <v>0</v>
      </c>
    </row>
    <row r="7289" spans="1:6">
      <c r="A7289" s="1143"/>
      <c r="B7289" s="1091"/>
      <c r="C7289" s="631"/>
      <c r="D7289" s="643"/>
      <c r="E7289" s="718"/>
      <c r="F7289" s="615">
        <f t="shared" si="103"/>
        <v>0</v>
      </c>
    </row>
    <row r="7290" spans="1:6" ht="25.5">
      <c r="A7290" s="1143" t="s">
        <v>53</v>
      </c>
      <c r="B7290" s="1091" t="s">
        <v>3224</v>
      </c>
      <c r="C7290" s="631"/>
      <c r="D7290" s="643"/>
      <c r="E7290" s="718"/>
      <c r="F7290" s="615">
        <f t="shared" si="103"/>
        <v>0</v>
      </c>
    </row>
    <row r="7291" spans="1:6">
      <c r="A7291" s="1143"/>
      <c r="B7291" s="1091" t="s">
        <v>3225</v>
      </c>
      <c r="C7291" s="631"/>
      <c r="D7291" s="643"/>
      <c r="E7291" s="718"/>
      <c r="F7291" s="615">
        <f t="shared" si="103"/>
        <v>0</v>
      </c>
    </row>
    <row r="7292" spans="1:6">
      <c r="A7292" s="1143"/>
      <c r="B7292" s="1091" t="s">
        <v>3226</v>
      </c>
      <c r="C7292" s="631"/>
      <c r="D7292" s="643"/>
      <c r="E7292" s="718"/>
      <c r="F7292" s="615">
        <f t="shared" si="103"/>
        <v>0</v>
      </c>
    </row>
    <row r="7293" spans="1:6">
      <c r="A7293" s="1143"/>
      <c r="B7293" s="1091"/>
      <c r="C7293" s="631" t="s">
        <v>2043</v>
      </c>
      <c r="D7293" s="643">
        <v>1</v>
      </c>
      <c r="E7293" s="718"/>
      <c r="F7293" s="615">
        <f t="shared" si="103"/>
        <v>0</v>
      </c>
    </row>
    <row r="7294" spans="1:6">
      <c r="A7294" s="1143"/>
      <c r="B7294" s="1091"/>
      <c r="C7294" s="631"/>
      <c r="D7294" s="643"/>
      <c r="E7294" s="718"/>
      <c r="F7294" s="615">
        <f t="shared" si="103"/>
        <v>0</v>
      </c>
    </row>
    <row r="7295" spans="1:6" ht="25.5">
      <c r="A7295" s="1143" t="s">
        <v>20</v>
      </c>
      <c r="B7295" s="1091" t="s">
        <v>3227</v>
      </c>
      <c r="C7295" s="631"/>
      <c r="D7295" s="643"/>
      <c r="E7295" s="718"/>
      <c r="F7295" s="615">
        <f t="shared" si="103"/>
        <v>0</v>
      </c>
    </row>
    <row r="7296" spans="1:6" ht="25.5">
      <c r="A7296" s="1143"/>
      <c r="B7296" s="1091" t="s">
        <v>3228</v>
      </c>
      <c r="C7296" s="631"/>
      <c r="D7296" s="643"/>
      <c r="E7296" s="718"/>
      <c r="F7296" s="615">
        <f t="shared" si="103"/>
        <v>0</v>
      </c>
    </row>
    <row r="7297" spans="1:6">
      <c r="A7297" s="1143"/>
      <c r="B7297" s="1091" t="s">
        <v>3229</v>
      </c>
      <c r="C7297" s="631"/>
      <c r="D7297" s="643"/>
      <c r="E7297" s="718"/>
      <c r="F7297" s="615">
        <f t="shared" si="103"/>
        <v>0</v>
      </c>
    </row>
    <row r="7298" spans="1:6">
      <c r="A7298" s="1143"/>
      <c r="B7298" s="1091" t="s">
        <v>3216</v>
      </c>
      <c r="C7298" s="631"/>
      <c r="D7298" s="643"/>
      <c r="E7298" s="718"/>
      <c r="F7298" s="615">
        <f t="shared" si="103"/>
        <v>0</v>
      </c>
    </row>
    <row r="7299" spans="1:6">
      <c r="A7299" s="1143"/>
      <c r="B7299" s="1091" t="s">
        <v>3733</v>
      </c>
      <c r="C7299" s="631" t="s">
        <v>2043</v>
      </c>
      <c r="D7299" s="643">
        <v>2</v>
      </c>
      <c r="E7299" s="718"/>
      <c r="F7299" s="615">
        <f t="shared" si="103"/>
        <v>0</v>
      </c>
    </row>
    <row r="7300" spans="1:6">
      <c r="A7300" s="1143"/>
      <c r="B7300" s="1091"/>
      <c r="C7300" s="631"/>
      <c r="D7300" s="643"/>
      <c r="E7300" s="718"/>
      <c r="F7300" s="615">
        <f t="shared" si="103"/>
        <v>0</v>
      </c>
    </row>
    <row r="7301" spans="1:6" ht="25.5">
      <c r="A7301" s="1143" t="s">
        <v>21</v>
      </c>
      <c r="B7301" s="1091" t="s">
        <v>3227</v>
      </c>
      <c r="C7301" s="631"/>
      <c r="D7301" s="643"/>
      <c r="E7301" s="718"/>
      <c r="F7301" s="615">
        <f t="shared" si="103"/>
        <v>0</v>
      </c>
    </row>
    <row r="7302" spans="1:6" ht="25.5">
      <c r="A7302" s="1143"/>
      <c r="B7302" s="1091" t="s">
        <v>3228</v>
      </c>
      <c r="C7302" s="631"/>
      <c r="D7302" s="643"/>
      <c r="E7302" s="718"/>
      <c r="F7302" s="615">
        <f t="shared" si="103"/>
        <v>0</v>
      </c>
    </row>
    <row r="7303" spans="1:6">
      <c r="A7303" s="1143"/>
      <c r="B7303" s="1091" t="s">
        <v>3229</v>
      </c>
      <c r="C7303" s="631"/>
      <c r="D7303" s="643"/>
      <c r="E7303" s="718"/>
      <c r="F7303" s="615">
        <f t="shared" si="103"/>
        <v>0</v>
      </c>
    </row>
    <row r="7304" spans="1:6">
      <c r="A7304" s="1143"/>
      <c r="B7304" s="1091" t="s">
        <v>3214</v>
      </c>
      <c r="C7304" s="631"/>
      <c r="D7304" s="643"/>
      <c r="E7304" s="718"/>
      <c r="F7304" s="615">
        <f t="shared" si="103"/>
        <v>0</v>
      </c>
    </row>
    <row r="7305" spans="1:6">
      <c r="A7305" s="1143"/>
      <c r="B7305" s="1091" t="s">
        <v>3733</v>
      </c>
      <c r="C7305" s="631" t="s">
        <v>2043</v>
      </c>
      <c r="D7305" s="643">
        <v>1</v>
      </c>
      <c r="E7305" s="718"/>
      <c r="F7305" s="615">
        <f t="shared" si="103"/>
        <v>0</v>
      </c>
    </row>
    <row r="7306" spans="1:6">
      <c r="A7306" s="1143"/>
      <c r="B7306" s="1091"/>
      <c r="C7306" s="631"/>
      <c r="D7306" s="643"/>
      <c r="E7306" s="718"/>
      <c r="F7306" s="615">
        <f t="shared" si="103"/>
        <v>0</v>
      </c>
    </row>
    <row r="7307" spans="1:6" ht="25.5">
      <c r="A7307" s="1143" t="s">
        <v>22</v>
      </c>
      <c r="B7307" s="1091" t="s">
        <v>3227</v>
      </c>
      <c r="C7307" s="631"/>
      <c r="D7307" s="643"/>
      <c r="E7307" s="718"/>
      <c r="F7307" s="615">
        <f t="shared" si="103"/>
        <v>0</v>
      </c>
    </row>
    <row r="7308" spans="1:6" ht="25.5">
      <c r="A7308" s="1143"/>
      <c r="B7308" s="1091" t="s">
        <v>3228</v>
      </c>
      <c r="C7308" s="631"/>
      <c r="D7308" s="643"/>
      <c r="E7308" s="718"/>
      <c r="F7308" s="615">
        <f t="shared" si="103"/>
        <v>0</v>
      </c>
    </row>
    <row r="7309" spans="1:6">
      <c r="A7309" s="1143"/>
      <c r="B7309" s="1091" t="s">
        <v>3229</v>
      </c>
      <c r="C7309" s="631"/>
      <c r="D7309" s="643"/>
      <c r="E7309" s="718"/>
      <c r="F7309" s="615">
        <f t="shared" si="103"/>
        <v>0</v>
      </c>
    </row>
    <row r="7310" spans="1:6">
      <c r="A7310" s="1143"/>
      <c r="B7310" s="1091" t="s">
        <v>3230</v>
      </c>
      <c r="C7310" s="631"/>
      <c r="D7310" s="643"/>
      <c r="E7310" s="718"/>
      <c r="F7310" s="615">
        <f t="shared" si="103"/>
        <v>0</v>
      </c>
    </row>
    <row r="7311" spans="1:6">
      <c r="A7311" s="1143"/>
      <c r="B7311" s="1091" t="s">
        <v>3733</v>
      </c>
      <c r="C7311" s="631" t="s">
        <v>2043</v>
      </c>
      <c r="D7311" s="643">
        <v>1</v>
      </c>
      <c r="E7311" s="718"/>
      <c r="F7311" s="615">
        <f t="shared" si="103"/>
        <v>0</v>
      </c>
    </row>
    <row r="7312" spans="1:6">
      <c r="A7312" s="1143"/>
      <c r="B7312" s="1091"/>
      <c r="C7312" s="631"/>
      <c r="D7312" s="643"/>
      <c r="E7312" s="718"/>
      <c r="F7312" s="615">
        <f t="shared" si="103"/>
        <v>0</v>
      </c>
    </row>
    <row r="7313" spans="1:6">
      <c r="A7313" s="1143" t="s">
        <v>23</v>
      </c>
      <c r="B7313" s="1091" t="s">
        <v>3231</v>
      </c>
      <c r="C7313" s="631"/>
      <c r="D7313" s="643"/>
      <c r="E7313" s="718"/>
      <c r="F7313" s="615">
        <f t="shared" si="103"/>
        <v>0</v>
      </c>
    </row>
    <row r="7314" spans="1:6">
      <c r="A7314" s="1143"/>
      <c r="B7314" s="1091" t="s">
        <v>3207</v>
      </c>
      <c r="C7314" s="631"/>
      <c r="D7314" s="643"/>
      <c r="E7314" s="718"/>
      <c r="F7314" s="615">
        <f t="shared" si="103"/>
        <v>0</v>
      </c>
    </row>
    <row r="7315" spans="1:6">
      <c r="A7315" s="1143"/>
      <c r="B7315" s="1091" t="s">
        <v>3232</v>
      </c>
      <c r="C7315" s="631"/>
      <c r="D7315" s="643"/>
      <c r="E7315" s="718"/>
      <c r="F7315" s="615">
        <f t="shared" si="103"/>
        <v>0</v>
      </c>
    </row>
    <row r="7316" spans="1:6" ht="25.5">
      <c r="A7316" s="1143"/>
      <c r="B7316" s="1091" t="s">
        <v>3734</v>
      </c>
      <c r="C7316" s="631" t="s">
        <v>2043</v>
      </c>
      <c r="D7316" s="643">
        <v>1</v>
      </c>
      <c r="E7316" s="718"/>
      <c r="F7316" s="615">
        <f t="shared" si="103"/>
        <v>0</v>
      </c>
    </row>
    <row r="7317" spans="1:6">
      <c r="A7317" s="1143"/>
      <c r="B7317" s="1091"/>
      <c r="C7317" s="631"/>
      <c r="D7317" s="643"/>
      <c r="E7317" s="718"/>
      <c r="F7317" s="615">
        <f t="shared" si="103"/>
        <v>0</v>
      </c>
    </row>
    <row r="7318" spans="1:6">
      <c r="A7318" s="1143" t="s">
        <v>24</v>
      </c>
      <c r="B7318" s="1091" t="s">
        <v>3231</v>
      </c>
      <c r="C7318" s="631"/>
      <c r="D7318" s="643"/>
      <c r="E7318" s="718"/>
      <c r="F7318" s="615">
        <f t="shared" si="103"/>
        <v>0</v>
      </c>
    </row>
    <row r="7319" spans="1:6">
      <c r="A7319" s="1143"/>
      <c r="B7319" s="1091" t="s">
        <v>3207</v>
      </c>
      <c r="C7319" s="631"/>
      <c r="D7319" s="643"/>
      <c r="E7319" s="718"/>
      <c r="F7319" s="615">
        <f t="shared" si="103"/>
        <v>0</v>
      </c>
    </row>
    <row r="7320" spans="1:6">
      <c r="A7320" s="1143"/>
      <c r="B7320" s="1091" t="s">
        <v>3216</v>
      </c>
      <c r="C7320" s="631"/>
      <c r="D7320" s="643"/>
      <c r="E7320" s="718"/>
      <c r="F7320" s="615">
        <f t="shared" si="103"/>
        <v>0</v>
      </c>
    </row>
    <row r="7321" spans="1:6" ht="25.5">
      <c r="A7321" s="1143"/>
      <c r="B7321" s="1091" t="s">
        <v>3726</v>
      </c>
      <c r="C7321" s="631" t="s">
        <v>2043</v>
      </c>
      <c r="D7321" s="643">
        <v>2</v>
      </c>
      <c r="E7321" s="718"/>
      <c r="F7321" s="615">
        <f t="shared" si="103"/>
        <v>0</v>
      </c>
    </row>
    <row r="7322" spans="1:6">
      <c r="A7322" s="1143"/>
      <c r="B7322" s="1091"/>
      <c r="C7322" s="631"/>
      <c r="D7322" s="643"/>
      <c r="E7322" s="718"/>
      <c r="F7322" s="615">
        <f t="shared" si="103"/>
        <v>0</v>
      </c>
    </row>
    <row r="7323" spans="1:6" ht="25.5">
      <c r="A7323" s="1143" t="s">
        <v>25</v>
      </c>
      <c r="B7323" s="1091" t="s">
        <v>3233</v>
      </c>
      <c r="C7323" s="631"/>
      <c r="D7323" s="643"/>
      <c r="E7323" s="718"/>
      <c r="F7323" s="615">
        <f t="shared" si="103"/>
        <v>0</v>
      </c>
    </row>
    <row r="7324" spans="1:6">
      <c r="A7324" s="1143"/>
      <c r="B7324" s="1091" t="s">
        <v>3733</v>
      </c>
      <c r="C7324" s="631" t="s">
        <v>136</v>
      </c>
      <c r="D7324" s="643">
        <v>3</v>
      </c>
      <c r="E7324" s="718"/>
      <c r="F7324" s="615">
        <f t="shared" si="103"/>
        <v>0</v>
      </c>
    </row>
    <row r="7325" spans="1:6">
      <c r="A7325" s="1143"/>
      <c r="B7325" s="1091"/>
      <c r="C7325" s="631"/>
      <c r="D7325" s="643"/>
      <c r="E7325" s="718"/>
      <c r="F7325" s="615">
        <f t="shared" si="103"/>
        <v>0</v>
      </c>
    </row>
    <row r="7326" spans="1:6" ht="25.5">
      <c r="A7326" s="1143" t="s">
        <v>26</v>
      </c>
      <c r="B7326" s="1091" t="s">
        <v>3234</v>
      </c>
      <c r="C7326" s="631"/>
      <c r="D7326" s="643"/>
      <c r="E7326" s="718"/>
      <c r="F7326" s="615">
        <f t="shared" si="103"/>
        <v>0</v>
      </c>
    </row>
    <row r="7327" spans="1:6">
      <c r="A7327" s="1143"/>
      <c r="B7327" s="1091" t="s">
        <v>3733</v>
      </c>
      <c r="C7327" s="631" t="s">
        <v>136</v>
      </c>
      <c r="D7327" s="643">
        <v>1</v>
      </c>
      <c r="E7327" s="718"/>
      <c r="F7327" s="615">
        <f t="shared" si="103"/>
        <v>0</v>
      </c>
    </row>
    <row r="7328" spans="1:6">
      <c r="A7328" s="1143"/>
      <c r="B7328" s="1091"/>
      <c r="C7328" s="631"/>
      <c r="D7328" s="643"/>
      <c r="E7328" s="718"/>
      <c r="F7328" s="615">
        <f t="shared" si="103"/>
        <v>0</v>
      </c>
    </row>
    <row r="7329" spans="1:6" ht="25.5">
      <c r="A7329" s="1143" t="s">
        <v>28</v>
      </c>
      <c r="B7329" s="1091" t="s">
        <v>3235</v>
      </c>
      <c r="C7329" s="631"/>
      <c r="D7329" s="643"/>
      <c r="E7329" s="718"/>
      <c r="F7329" s="615">
        <f t="shared" si="103"/>
        <v>0</v>
      </c>
    </row>
    <row r="7330" spans="1:6">
      <c r="A7330" s="1143"/>
      <c r="B7330" s="1147" t="s">
        <v>3229</v>
      </c>
      <c r="C7330" s="631"/>
      <c r="D7330" s="643"/>
      <c r="E7330" s="718"/>
      <c r="F7330" s="615">
        <f t="shared" si="103"/>
        <v>0</v>
      </c>
    </row>
    <row r="7331" spans="1:6">
      <c r="A7331" s="1143"/>
      <c r="B7331" s="1147" t="s">
        <v>3236</v>
      </c>
      <c r="C7331" s="631"/>
      <c r="D7331" s="643"/>
      <c r="E7331" s="718"/>
      <c r="F7331" s="615">
        <f t="shared" si="103"/>
        <v>0</v>
      </c>
    </row>
    <row r="7332" spans="1:6" ht="25.5">
      <c r="A7332" s="1143"/>
      <c r="B7332" s="1147" t="s">
        <v>3735</v>
      </c>
      <c r="C7332" s="631"/>
      <c r="D7332" s="643"/>
      <c r="E7332" s="718"/>
      <c r="F7332" s="615">
        <f t="shared" si="103"/>
        <v>0</v>
      </c>
    </row>
    <row r="7333" spans="1:6">
      <c r="A7333" s="1143"/>
      <c r="B7333" s="1091" t="s">
        <v>3729</v>
      </c>
      <c r="C7333" s="631"/>
      <c r="D7333" s="643"/>
      <c r="E7333" s="718"/>
      <c r="F7333" s="615">
        <f t="shared" si="103"/>
        <v>0</v>
      </c>
    </row>
    <row r="7334" spans="1:6">
      <c r="A7334" s="1143"/>
      <c r="B7334" s="1091"/>
      <c r="C7334" s="631"/>
      <c r="D7334" s="643"/>
      <c r="E7334" s="718"/>
      <c r="F7334" s="615">
        <f t="shared" si="103"/>
        <v>0</v>
      </c>
    </row>
    <row r="7335" spans="1:6" ht="30" customHeight="1">
      <c r="A7335" s="1143"/>
      <c r="B7335" s="1146"/>
      <c r="C7335" s="631" t="s">
        <v>2043</v>
      </c>
      <c r="D7335" s="643">
        <v>1</v>
      </c>
      <c r="E7335" s="718"/>
      <c r="F7335" s="615">
        <f t="shared" si="103"/>
        <v>0</v>
      </c>
    </row>
    <row r="7336" spans="1:6">
      <c r="A7336" s="1143"/>
      <c r="B7336" s="1147"/>
      <c r="C7336" s="631"/>
      <c r="D7336" s="643"/>
      <c r="E7336" s="718"/>
      <c r="F7336" s="615">
        <f t="shared" si="103"/>
        <v>0</v>
      </c>
    </row>
    <row r="7337" spans="1:6" ht="25.5">
      <c r="A7337" s="1143" t="s">
        <v>29</v>
      </c>
      <c r="B7337" s="1147" t="s">
        <v>3237</v>
      </c>
      <c r="C7337" s="631"/>
      <c r="D7337" s="643"/>
      <c r="E7337" s="718"/>
      <c r="F7337" s="615">
        <f t="shared" si="103"/>
        <v>0</v>
      </c>
    </row>
    <row r="7338" spans="1:6">
      <c r="A7338" s="1143"/>
      <c r="B7338" s="1289" t="s">
        <v>3238</v>
      </c>
      <c r="C7338" s="631"/>
      <c r="D7338" s="643"/>
      <c r="E7338" s="718"/>
      <c r="F7338" s="615">
        <f t="shared" si="103"/>
        <v>0</v>
      </c>
    </row>
    <row r="7339" spans="1:6">
      <c r="A7339" s="1143"/>
      <c r="B7339" s="817"/>
      <c r="C7339" s="631" t="s">
        <v>2043</v>
      </c>
      <c r="D7339" s="643">
        <v>1</v>
      </c>
      <c r="E7339" s="718"/>
      <c r="F7339" s="615">
        <f t="shared" si="103"/>
        <v>0</v>
      </c>
    </row>
    <row r="7340" spans="1:6">
      <c r="A7340" s="1143"/>
      <c r="B7340" s="1091"/>
      <c r="C7340" s="631"/>
      <c r="D7340" s="643"/>
      <c r="E7340" s="718"/>
      <c r="F7340" s="615">
        <f t="shared" si="103"/>
        <v>0</v>
      </c>
    </row>
    <row r="7341" spans="1:6">
      <c r="A7341" s="1143" t="s">
        <v>55</v>
      </c>
      <c r="B7341" s="1091" t="s">
        <v>3239</v>
      </c>
      <c r="C7341" s="631"/>
      <c r="D7341" s="643"/>
      <c r="E7341" s="718"/>
      <c r="F7341" s="615">
        <f t="shared" si="103"/>
        <v>0</v>
      </c>
    </row>
    <row r="7342" spans="1:6">
      <c r="A7342" s="1143"/>
      <c r="B7342" s="1091" t="s">
        <v>3733</v>
      </c>
      <c r="C7342" s="631" t="s">
        <v>136</v>
      </c>
      <c r="D7342" s="643">
        <v>2</v>
      </c>
      <c r="E7342" s="718"/>
      <c r="F7342" s="615">
        <f t="shared" si="103"/>
        <v>0</v>
      </c>
    </row>
    <row r="7343" spans="1:6">
      <c r="A7343" s="1143"/>
      <c r="B7343" s="1091"/>
      <c r="C7343" s="631"/>
      <c r="D7343" s="643"/>
      <c r="E7343" s="718"/>
      <c r="F7343" s="615">
        <f t="shared" si="103"/>
        <v>0</v>
      </c>
    </row>
    <row r="7344" spans="1:6">
      <c r="A7344" s="1143" t="s">
        <v>56</v>
      </c>
      <c r="B7344" s="1091" t="s">
        <v>3240</v>
      </c>
      <c r="C7344" s="631"/>
      <c r="D7344" s="643"/>
      <c r="E7344" s="718"/>
      <c r="F7344" s="615">
        <f t="shared" ref="F7344:F7405" si="104">D7344*E7344</f>
        <v>0</v>
      </c>
    </row>
    <row r="7345" spans="1:6">
      <c r="A7345" s="1143"/>
      <c r="B7345" s="1091" t="s">
        <v>3733</v>
      </c>
      <c r="C7345" s="631" t="s">
        <v>136</v>
      </c>
      <c r="D7345" s="643">
        <v>2</v>
      </c>
      <c r="E7345" s="718"/>
      <c r="F7345" s="615">
        <f t="shared" si="104"/>
        <v>0</v>
      </c>
    </row>
    <row r="7346" spans="1:6">
      <c r="A7346" s="1143"/>
      <c r="B7346" s="1091"/>
      <c r="C7346" s="631"/>
      <c r="D7346" s="643"/>
      <c r="E7346" s="718"/>
      <c r="F7346" s="615">
        <f t="shared" si="104"/>
        <v>0</v>
      </c>
    </row>
    <row r="7347" spans="1:6" ht="25.5">
      <c r="A7347" s="1143" t="s">
        <v>57</v>
      </c>
      <c r="B7347" s="1091" t="s">
        <v>3241</v>
      </c>
      <c r="C7347" s="631"/>
      <c r="D7347" s="643"/>
      <c r="E7347" s="718"/>
      <c r="F7347" s="615">
        <f t="shared" si="104"/>
        <v>0</v>
      </c>
    </row>
    <row r="7348" spans="1:6">
      <c r="A7348" s="1143"/>
      <c r="B7348" s="1091" t="s">
        <v>3733</v>
      </c>
      <c r="C7348" s="631" t="s">
        <v>136</v>
      </c>
      <c r="D7348" s="643">
        <v>1</v>
      </c>
      <c r="E7348" s="718"/>
      <c r="F7348" s="615">
        <f t="shared" si="104"/>
        <v>0</v>
      </c>
    </row>
    <row r="7349" spans="1:6">
      <c r="A7349" s="1143"/>
      <c r="B7349" s="1091"/>
      <c r="C7349" s="631"/>
      <c r="D7349" s="643"/>
      <c r="E7349" s="718"/>
      <c r="F7349" s="615">
        <f t="shared" si="104"/>
        <v>0</v>
      </c>
    </row>
    <row r="7350" spans="1:6" ht="25.5">
      <c r="A7350" s="1143" t="s">
        <v>30</v>
      </c>
      <c r="B7350" s="1091" t="s">
        <v>3242</v>
      </c>
      <c r="C7350" s="631"/>
      <c r="D7350" s="643"/>
      <c r="E7350" s="718"/>
      <c r="F7350" s="615">
        <f t="shared" si="104"/>
        <v>0</v>
      </c>
    </row>
    <row r="7351" spans="1:6">
      <c r="A7351" s="1143"/>
      <c r="B7351" s="1091"/>
      <c r="C7351" s="631" t="s">
        <v>136</v>
      </c>
      <c r="D7351" s="643">
        <v>2</v>
      </c>
      <c r="E7351" s="718"/>
      <c r="F7351" s="615">
        <f t="shared" si="104"/>
        <v>0</v>
      </c>
    </row>
    <row r="7352" spans="1:6">
      <c r="A7352" s="1143"/>
      <c r="B7352" s="1091"/>
      <c r="C7352" s="631"/>
      <c r="D7352" s="643"/>
      <c r="E7352" s="718"/>
      <c r="F7352" s="615">
        <f t="shared" si="104"/>
        <v>0</v>
      </c>
    </row>
    <row r="7353" spans="1:6">
      <c r="A7353" s="1143" t="s">
        <v>31</v>
      </c>
      <c r="B7353" s="1091" t="s">
        <v>3243</v>
      </c>
      <c r="C7353" s="631"/>
      <c r="D7353" s="643"/>
      <c r="E7353" s="718"/>
      <c r="F7353" s="615">
        <f t="shared" si="104"/>
        <v>0</v>
      </c>
    </row>
    <row r="7354" spans="1:6">
      <c r="A7354" s="1143"/>
      <c r="B7354" s="1091" t="s">
        <v>3244</v>
      </c>
      <c r="C7354" s="631"/>
      <c r="D7354" s="643"/>
      <c r="E7354" s="718"/>
      <c r="F7354" s="615">
        <f t="shared" si="104"/>
        <v>0</v>
      </c>
    </row>
    <row r="7355" spans="1:6" ht="25.5">
      <c r="A7355" s="1143"/>
      <c r="B7355" s="1091" t="s">
        <v>3245</v>
      </c>
      <c r="C7355" s="631"/>
      <c r="D7355" s="643"/>
      <c r="E7355" s="718"/>
      <c r="F7355" s="615">
        <f t="shared" si="104"/>
        <v>0</v>
      </c>
    </row>
    <row r="7356" spans="1:6">
      <c r="A7356" s="1143"/>
      <c r="B7356" s="1091" t="s">
        <v>3246</v>
      </c>
      <c r="C7356" s="631"/>
      <c r="D7356" s="643"/>
      <c r="E7356" s="718"/>
      <c r="F7356" s="615">
        <f t="shared" si="104"/>
        <v>0</v>
      </c>
    </row>
    <row r="7357" spans="1:6" ht="25.5">
      <c r="A7357" s="1143"/>
      <c r="B7357" s="1091" t="s">
        <v>3247</v>
      </c>
      <c r="C7357" s="631"/>
      <c r="D7357" s="643"/>
      <c r="E7357" s="718"/>
      <c r="F7357" s="615">
        <f t="shared" si="104"/>
        <v>0</v>
      </c>
    </row>
    <row r="7358" spans="1:6" ht="25.5">
      <c r="A7358" s="1143"/>
      <c r="B7358" s="1091" t="s">
        <v>3248</v>
      </c>
      <c r="C7358" s="631"/>
      <c r="D7358" s="643"/>
      <c r="E7358" s="718"/>
      <c r="F7358" s="615">
        <f t="shared" si="104"/>
        <v>0</v>
      </c>
    </row>
    <row r="7359" spans="1:6">
      <c r="A7359" s="1143"/>
      <c r="B7359" s="1091" t="s">
        <v>3733</v>
      </c>
      <c r="C7359" s="631" t="s">
        <v>2043</v>
      </c>
      <c r="D7359" s="643">
        <v>1</v>
      </c>
      <c r="E7359" s="718"/>
      <c r="F7359" s="615">
        <f t="shared" si="104"/>
        <v>0</v>
      </c>
    </row>
    <row r="7360" spans="1:6">
      <c r="A7360" s="1143"/>
      <c r="B7360" s="1091"/>
      <c r="C7360" s="631"/>
      <c r="D7360" s="643"/>
      <c r="E7360" s="718"/>
      <c r="F7360" s="615">
        <f t="shared" si="104"/>
        <v>0</v>
      </c>
    </row>
    <row r="7361" spans="1:6" ht="25.5">
      <c r="A7361" s="1143" t="s">
        <v>32</v>
      </c>
      <c r="B7361" s="1091" t="s">
        <v>3249</v>
      </c>
      <c r="C7361" s="631"/>
      <c r="D7361" s="643"/>
      <c r="E7361" s="718"/>
      <c r="F7361" s="615">
        <f t="shared" si="104"/>
        <v>0</v>
      </c>
    </row>
    <row r="7362" spans="1:6" ht="25.5">
      <c r="A7362" s="1143"/>
      <c r="B7362" s="1091" t="s">
        <v>3250</v>
      </c>
      <c r="C7362" s="631"/>
      <c r="D7362" s="643"/>
      <c r="E7362" s="718"/>
      <c r="F7362" s="615">
        <f t="shared" si="104"/>
        <v>0</v>
      </c>
    </row>
    <row r="7363" spans="1:6" ht="25.5">
      <c r="A7363" s="1143"/>
      <c r="B7363" s="1091" t="s">
        <v>3245</v>
      </c>
      <c r="C7363" s="631"/>
      <c r="D7363" s="643"/>
      <c r="E7363" s="718"/>
      <c r="F7363" s="615">
        <f t="shared" si="104"/>
        <v>0</v>
      </c>
    </row>
    <row r="7364" spans="1:6">
      <c r="A7364" s="1143"/>
      <c r="B7364" s="1091" t="s">
        <v>3246</v>
      </c>
      <c r="C7364" s="631"/>
      <c r="D7364" s="643"/>
      <c r="E7364" s="718"/>
      <c r="F7364" s="615">
        <f t="shared" si="104"/>
        <v>0</v>
      </c>
    </row>
    <row r="7365" spans="1:6" ht="25.5">
      <c r="A7365" s="1143"/>
      <c r="B7365" s="1091" t="s">
        <v>3247</v>
      </c>
      <c r="C7365" s="631"/>
      <c r="D7365" s="643"/>
      <c r="E7365" s="718"/>
      <c r="F7365" s="615">
        <f t="shared" si="104"/>
        <v>0</v>
      </c>
    </row>
    <row r="7366" spans="1:6">
      <c r="A7366" s="1143"/>
      <c r="B7366" s="1091" t="s">
        <v>3251</v>
      </c>
      <c r="C7366" s="631"/>
      <c r="D7366" s="643"/>
      <c r="E7366" s="718"/>
      <c r="F7366" s="615">
        <f t="shared" si="104"/>
        <v>0</v>
      </c>
    </row>
    <row r="7367" spans="1:6">
      <c r="A7367" s="1143"/>
      <c r="B7367" s="1091" t="s">
        <v>3733</v>
      </c>
      <c r="C7367" s="631" t="s">
        <v>2043</v>
      </c>
      <c r="D7367" s="643">
        <v>1</v>
      </c>
      <c r="E7367" s="718"/>
      <c r="F7367" s="615">
        <f t="shared" si="104"/>
        <v>0</v>
      </c>
    </row>
    <row r="7368" spans="1:6">
      <c r="A7368" s="1143"/>
      <c r="B7368" s="1091"/>
      <c r="C7368" s="631"/>
      <c r="D7368" s="643"/>
      <c r="E7368" s="718"/>
      <c r="F7368" s="615">
        <f t="shared" si="104"/>
        <v>0</v>
      </c>
    </row>
    <row r="7369" spans="1:6">
      <c r="A7369" s="1081" t="s">
        <v>32</v>
      </c>
      <c r="B7369" s="1091" t="s">
        <v>3252</v>
      </c>
      <c r="C7369" s="631"/>
      <c r="D7369" s="643"/>
      <c r="E7369" s="718"/>
      <c r="F7369" s="615">
        <f t="shared" si="104"/>
        <v>0</v>
      </c>
    </row>
    <row r="7370" spans="1:6">
      <c r="A7370" s="1081"/>
      <c r="B7370" s="1091" t="s">
        <v>3253</v>
      </c>
      <c r="C7370" s="631"/>
      <c r="D7370" s="643"/>
      <c r="E7370" s="718"/>
      <c r="F7370" s="615">
        <f t="shared" si="104"/>
        <v>0</v>
      </c>
    </row>
    <row r="7371" spans="1:6" ht="25.5">
      <c r="A7371" s="1081"/>
      <c r="B7371" s="1091" t="s">
        <v>3245</v>
      </c>
      <c r="C7371" s="631"/>
      <c r="D7371" s="643"/>
      <c r="E7371" s="718"/>
      <c r="F7371" s="615">
        <f t="shared" si="104"/>
        <v>0</v>
      </c>
    </row>
    <row r="7372" spans="1:6">
      <c r="A7372" s="1081"/>
      <c r="B7372" s="1091" t="s">
        <v>3254</v>
      </c>
      <c r="C7372" s="631"/>
      <c r="D7372" s="643"/>
      <c r="E7372" s="718"/>
      <c r="F7372" s="615">
        <f t="shared" si="104"/>
        <v>0</v>
      </c>
    </row>
    <row r="7373" spans="1:6" ht="25.5">
      <c r="A7373" s="1081"/>
      <c r="B7373" s="1091" t="s">
        <v>3247</v>
      </c>
      <c r="C7373" s="631"/>
      <c r="D7373" s="643"/>
      <c r="E7373" s="718"/>
      <c r="F7373" s="615">
        <f t="shared" si="104"/>
        <v>0</v>
      </c>
    </row>
    <row r="7374" spans="1:6">
      <c r="A7374" s="1081"/>
      <c r="B7374" s="1091" t="s">
        <v>3251</v>
      </c>
      <c r="C7374" s="631"/>
      <c r="D7374" s="643"/>
      <c r="E7374" s="718"/>
      <c r="F7374" s="615">
        <f t="shared" si="104"/>
        <v>0</v>
      </c>
    </row>
    <row r="7375" spans="1:6">
      <c r="A7375" s="1081"/>
      <c r="B7375" s="1091" t="s">
        <v>3733</v>
      </c>
      <c r="C7375" s="631" t="s">
        <v>2043</v>
      </c>
      <c r="D7375" s="643">
        <v>1</v>
      </c>
      <c r="E7375" s="718"/>
      <c r="F7375" s="615">
        <f t="shared" si="104"/>
        <v>0</v>
      </c>
    </row>
    <row r="7376" spans="1:6">
      <c r="A7376" s="1081"/>
      <c r="B7376" s="1091"/>
      <c r="C7376" s="631"/>
      <c r="D7376" s="643"/>
      <c r="E7376" s="718"/>
      <c r="F7376" s="615">
        <f t="shared" si="104"/>
        <v>0</v>
      </c>
    </row>
    <row r="7377" spans="1:6" ht="25.5">
      <c r="A7377" s="1143" t="s">
        <v>33</v>
      </c>
      <c r="B7377" s="1091" t="s">
        <v>3255</v>
      </c>
      <c r="C7377" s="631"/>
      <c r="D7377" s="643"/>
      <c r="E7377" s="718"/>
      <c r="F7377" s="615">
        <f t="shared" si="104"/>
        <v>0</v>
      </c>
    </row>
    <row r="7378" spans="1:6">
      <c r="A7378" s="1143"/>
      <c r="B7378" s="1091" t="s">
        <v>3256</v>
      </c>
      <c r="C7378" s="631"/>
      <c r="D7378" s="643"/>
      <c r="E7378" s="718"/>
      <c r="F7378" s="615">
        <f t="shared" si="104"/>
        <v>0</v>
      </c>
    </row>
    <row r="7379" spans="1:6" ht="25.5">
      <c r="A7379" s="1143"/>
      <c r="B7379" s="1091" t="s">
        <v>3245</v>
      </c>
      <c r="C7379" s="631"/>
      <c r="D7379" s="643"/>
      <c r="E7379" s="718"/>
      <c r="F7379" s="615">
        <f t="shared" si="104"/>
        <v>0</v>
      </c>
    </row>
    <row r="7380" spans="1:6">
      <c r="A7380" s="1143"/>
      <c r="B7380" s="1091" t="s">
        <v>3257</v>
      </c>
      <c r="C7380" s="631"/>
      <c r="D7380" s="643"/>
      <c r="E7380" s="718"/>
      <c r="F7380" s="615">
        <f t="shared" si="104"/>
        <v>0</v>
      </c>
    </row>
    <row r="7381" spans="1:6" ht="25.5">
      <c r="A7381" s="1143"/>
      <c r="B7381" s="1091" t="s">
        <v>3258</v>
      </c>
      <c r="C7381" s="631"/>
      <c r="D7381" s="643"/>
      <c r="E7381" s="718"/>
      <c r="F7381" s="615">
        <f t="shared" si="104"/>
        <v>0</v>
      </c>
    </row>
    <row r="7382" spans="1:6">
      <c r="A7382" s="1143"/>
      <c r="B7382" s="1091" t="s">
        <v>3259</v>
      </c>
      <c r="C7382" s="631"/>
      <c r="D7382" s="643"/>
      <c r="E7382" s="718"/>
      <c r="F7382" s="615">
        <f t="shared" si="104"/>
        <v>0</v>
      </c>
    </row>
    <row r="7383" spans="1:6">
      <c r="A7383" s="1143"/>
      <c r="B7383" s="1091" t="s">
        <v>3260</v>
      </c>
      <c r="C7383" s="631"/>
      <c r="D7383" s="643"/>
      <c r="E7383" s="718"/>
      <c r="F7383" s="615">
        <f t="shared" si="104"/>
        <v>0</v>
      </c>
    </row>
    <row r="7384" spans="1:6">
      <c r="A7384" s="1143"/>
      <c r="B7384" s="1091" t="s">
        <v>3261</v>
      </c>
      <c r="C7384" s="631"/>
      <c r="D7384" s="643"/>
      <c r="E7384" s="718"/>
      <c r="F7384" s="615">
        <f t="shared" si="104"/>
        <v>0</v>
      </c>
    </row>
    <row r="7385" spans="1:6">
      <c r="A7385" s="1143"/>
      <c r="B7385" s="1091" t="s">
        <v>3262</v>
      </c>
      <c r="C7385" s="631"/>
      <c r="D7385" s="643"/>
      <c r="E7385" s="718"/>
      <c r="F7385" s="615">
        <f t="shared" si="104"/>
        <v>0</v>
      </c>
    </row>
    <row r="7386" spans="1:6">
      <c r="A7386" s="1143"/>
      <c r="B7386" s="1091" t="s">
        <v>3263</v>
      </c>
      <c r="C7386" s="631"/>
      <c r="D7386" s="643"/>
      <c r="E7386" s="718"/>
      <c r="F7386" s="615">
        <f t="shared" si="104"/>
        <v>0</v>
      </c>
    </row>
    <row r="7387" spans="1:6">
      <c r="A7387" s="1143"/>
      <c r="B7387" s="1091" t="s">
        <v>3264</v>
      </c>
      <c r="C7387" s="631"/>
      <c r="D7387" s="643"/>
      <c r="E7387" s="718"/>
      <c r="F7387" s="615">
        <f t="shared" si="104"/>
        <v>0</v>
      </c>
    </row>
    <row r="7388" spans="1:6">
      <c r="A7388" s="1143"/>
      <c r="B7388" s="1091" t="s">
        <v>3736</v>
      </c>
      <c r="C7388" s="631"/>
      <c r="D7388" s="643"/>
      <c r="E7388" s="718"/>
      <c r="F7388" s="615">
        <f t="shared" si="104"/>
        <v>0</v>
      </c>
    </row>
    <row r="7389" spans="1:6">
      <c r="A7389" s="1143"/>
      <c r="B7389" s="1091" t="s">
        <v>3729</v>
      </c>
      <c r="C7389" s="631"/>
      <c r="D7389" s="643"/>
      <c r="E7389" s="718"/>
      <c r="F7389" s="615">
        <f t="shared" si="104"/>
        <v>0</v>
      </c>
    </row>
    <row r="7390" spans="1:6">
      <c r="A7390" s="1143"/>
      <c r="B7390" s="1091"/>
      <c r="C7390" s="631"/>
      <c r="D7390" s="643"/>
      <c r="E7390" s="718"/>
      <c r="F7390" s="615">
        <f t="shared" si="104"/>
        <v>0</v>
      </c>
    </row>
    <row r="7391" spans="1:6" ht="30" customHeight="1">
      <c r="A7391" s="1143"/>
      <c r="B7391" s="1146"/>
      <c r="C7391" s="631" t="s">
        <v>2043</v>
      </c>
      <c r="D7391" s="643">
        <v>1</v>
      </c>
      <c r="E7391" s="718"/>
      <c r="F7391" s="615">
        <f t="shared" si="104"/>
        <v>0</v>
      </c>
    </row>
    <row r="7392" spans="1:6">
      <c r="A7392" s="1143"/>
      <c r="B7392" s="1091"/>
      <c r="C7392" s="631"/>
      <c r="D7392" s="643"/>
      <c r="E7392" s="718"/>
      <c r="F7392" s="615">
        <f t="shared" si="104"/>
        <v>0</v>
      </c>
    </row>
    <row r="7393" spans="1:6" ht="25.5">
      <c r="A7393" s="1143" t="s">
        <v>34</v>
      </c>
      <c r="B7393" s="1091" t="s">
        <v>3265</v>
      </c>
      <c r="C7393" s="631"/>
      <c r="D7393" s="643"/>
      <c r="E7393" s="718"/>
      <c r="F7393" s="615">
        <f t="shared" si="104"/>
        <v>0</v>
      </c>
    </row>
    <row r="7394" spans="1:6">
      <c r="A7394" s="1143"/>
      <c r="B7394" s="1091" t="s">
        <v>3266</v>
      </c>
      <c r="C7394" s="631"/>
      <c r="D7394" s="643"/>
      <c r="E7394" s="718"/>
      <c r="F7394" s="615">
        <f t="shared" si="104"/>
        <v>0</v>
      </c>
    </row>
    <row r="7395" spans="1:6" ht="25.5">
      <c r="A7395" s="1143"/>
      <c r="B7395" s="1091" t="s">
        <v>3245</v>
      </c>
      <c r="C7395" s="631"/>
      <c r="D7395" s="643"/>
      <c r="E7395" s="718"/>
      <c r="F7395" s="615">
        <f t="shared" si="104"/>
        <v>0</v>
      </c>
    </row>
    <row r="7396" spans="1:6">
      <c r="A7396" s="1143"/>
      <c r="B7396" s="1091" t="s">
        <v>3257</v>
      </c>
      <c r="C7396" s="631"/>
      <c r="D7396" s="643"/>
      <c r="E7396" s="718"/>
      <c r="F7396" s="615">
        <f t="shared" si="104"/>
        <v>0</v>
      </c>
    </row>
    <row r="7397" spans="1:6" ht="25.5">
      <c r="A7397" s="1143"/>
      <c r="B7397" s="1091" t="s">
        <v>3247</v>
      </c>
      <c r="C7397" s="631"/>
      <c r="D7397" s="643"/>
      <c r="E7397" s="718"/>
      <c r="F7397" s="615">
        <f t="shared" si="104"/>
        <v>0</v>
      </c>
    </row>
    <row r="7398" spans="1:6">
      <c r="A7398" s="1143"/>
      <c r="B7398" s="1091" t="s">
        <v>3267</v>
      </c>
      <c r="C7398" s="631"/>
      <c r="D7398" s="643"/>
      <c r="E7398" s="718"/>
      <c r="F7398" s="615">
        <f t="shared" si="104"/>
        <v>0</v>
      </c>
    </row>
    <row r="7399" spans="1:6">
      <c r="A7399" s="1143"/>
      <c r="B7399" s="1091" t="s">
        <v>3268</v>
      </c>
      <c r="C7399" s="631"/>
      <c r="D7399" s="643"/>
      <c r="E7399" s="718"/>
      <c r="F7399" s="615">
        <f t="shared" si="104"/>
        <v>0</v>
      </c>
    </row>
    <row r="7400" spans="1:6">
      <c r="A7400" s="1143"/>
      <c r="B7400" s="1091" t="s">
        <v>3244</v>
      </c>
      <c r="C7400" s="631"/>
      <c r="D7400" s="643"/>
      <c r="E7400" s="718"/>
      <c r="F7400" s="615">
        <f t="shared" si="104"/>
        <v>0</v>
      </c>
    </row>
    <row r="7401" spans="1:6">
      <c r="A7401" s="1143"/>
      <c r="B7401" s="1091" t="s">
        <v>3269</v>
      </c>
      <c r="C7401" s="631"/>
      <c r="D7401" s="643"/>
      <c r="E7401" s="718"/>
      <c r="F7401" s="615">
        <f t="shared" si="104"/>
        <v>0</v>
      </c>
    </row>
    <row r="7402" spans="1:6">
      <c r="A7402" s="1143"/>
      <c r="B7402" s="1091" t="s">
        <v>3733</v>
      </c>
      <c r="C7402" s="631"/>
      <c r="D7402" s="643"/>
      <c r="E7402" s="718"/>
      <c r="F7402" s="615">
        <f t="shared" si="104"/>
        <v>0</v>
      </c>
    </row>
    <row r="7403" spans="1:6">
      <c r="A7403" s="1143"/>
      <c r="B7403" s="1091" t="s">
        <v>3729</v>
      </c>
      <c r="C7403" s="631"/>
      <c r="D7403" s="643"/>
      <c r="E7403" s="718"/>
      <c r="F7403" s="615">
        <f t="shared" si="104"/>
        <v>0</v>
      </c>
    </row>
    <row r="7404" spans="1:6">
      <c r="A7404" s="1143"/>
      <c r="B7404" s="1091"/>
      <c r="C7404" s="631"/>
      <c r="D7404" s="643"/>
      <c r="E7404" s="718"/>
      <c r="F7404" s="615">
        <f t="shared" si="104"/>
        <v>0</v>
      </c>
    </row>
    <row r="7405" spans="1:6" ht="30" customHeight="1">
      <c r="A7405" s="1143"/>
      <c r="B7405" s="1146"/>
      <c r="C7405" s="631" t="s">
        <v>2043</v>
      </c>
      <c r="D7405" s="643">
        <v>1</v>
      </c>
      <c r="E7405" s="718"/>
      <c r="F7405" s="615">
        <f t="shared" si="104"/>
        <v>0</v>
      </c>
    </row>
    <row r="7406" spans="1:6">
      <c r="A7406" s="1143"/>
      <c r="B7406" s="1091"/>
      <c r="C7406" s="631"/>
      <c r="D7406" s="643"/>
      <c r="E7406" s="718"/>
      <c r="F7406" s="615">
        <f t="shared" ref="F7406:F7469" si="105">D7406*E7406</f>
        <v>0</v>
      </c>
    </row>
    <row r="7407" spans="1:6" ht="25.5">
      <c r="A7407" s="1143" t="s">
        <v>35</v>
      </c>
      <c r="B7407" s="1091" t="s">
        <v>3270</v>
      </c>
      <c r="C7407" s="631"/>
      <c r="D7407" s="643"/>
      <c r="E7407" s="718"/>
      <c r="F7407" s="615">
        <f t="shared" si="105"/>
        <v>0</v>
      </c>
    </row>
    <row r="7408" spans="1:6">
      <c r="A7408" s="1143"/>
      <c r="B7408" s="1091" t="s">
        <v>3271</v>
      </c>
      <c r="C7408" s="631"/>
      <c r="D7408" s="643"/>
      <c r="E7408" s="718"/>
      <c r="F7408" s="615">
        <f t="shared" si="105"/>
        <v>0</v>
      </c>
    </row>
    <row r="7409" spans="1:6" ht="25.5">
      <c r="A7409" s="1143"/>
      <c r="B7409" s="1091" t="s">
        <v>3272</v>
      </c>
      <c r="C7409" s="631"/>
      <c r="D7409" s="643"/>
      <c r="E7409" s="718"/>
      <c r="F7409" s="615">
        <f t="shared" si="105"/>
        <v>0</v>
      </c>
    </row>
    <row r="7410" spans="1:6" ht="25.5">
      <c r="A7410" s="1143"/>
      <c r="B7410" s="1091" t="s">
        <v>3737</v>
      </c>
      <c r="C7410" s="631"/>
      <c r="D7410" s="643"/>
      <c r="E7410" s="718"/>
      <c r="F7410" s="615">
        <f t="shared" si="105"/>
        <v>0</v>
      </c>
    </row>
    <row r="7411" spans="1:6">
      <c r="A7411" s="1143"/>
      <c r="B7411" s="1091" t="s">
        <v>3273</v>
      </c>
      <c r="C7411" s="631"/>
      <c r="D7411" s="643"/>
      <c r="E7411" s="718"/>
      <c r="F7411" s="615">
        <f t="shared" si="105"/>
        <v>0</v>
      </c>
    </row>
    <row r="7412" spans="1:6">
      <c r="A7412" s="1143"/>
      <c r="B7412" s="1091" t="s">
        <v>3274</v>
      </c>
      <c r="C7412" s="631" t="s">
        <v>63</v>
      </c>
      <c r="D7412" s="643">
        <v>12</v>
      </c>
      <c r="E7412" s="718"/>
      <c r="F7412" s="615">
        <f t="shared" si="105"/>
        <v>0</v>
      </c>
    </row>
    <row r="7413" spans="1:6">
      <c r="A7413" s="1143"/>
      <c r="B7413" s="1091"/>
      <c r="C7413" s="631"/>
      <c r="D7413" s="643"/>
      <c r="E7413" s="718"/>
      <c r="F7413" s="615">
        <f t="shared" si="105"/>
        <v>0</v>
      </c>
    </row>
    <row r="7414" spans="1:6" ht="25.5">
      <c r="A7414" s="1143" t="s">
        <v>36</v>
      </c>
      <c r="B7414" s="1091" t="s">
        <v>3270</v>
      </c>
      <c r="C7414" s="631"/>
      <c r="D7414" s="643"/>
      <c r="E7414" s="718"/>
      <c r="F7414" s="615">
        <f t="shared" si="105"/>
        <v>0</v>
      </c>
    </row>
    <row r="7415" spans="1:6">
      <c r="A7415" s="1143"/>
      <c r="B7415" s="1091" t="s">
        <v>3271</v>
      </c>
      <c r="C7415" s="631"/>
      <c r="D7415" s="643"/>
      <c r="E7415" s="718"/>
      <c r="F7415" s="615">
        <f t="shared" si="105"/>
        <v>0</v>
      </c>
    </row>
    <row r="7416" spans="1:6" ht="25.5">
      <c r="A7416" s="1143"/>
      <c r="B7416" s="1091" t="s">
        <v>3272</v>
      </c>
      <c r="C7416" s="631"/>
      <c r="D7416" s="643"/>
      <c r="E7416" s="718"/>
      <c r="F7416" s="615">
        <f t="shared" si="105"/>
        <v>0</v>
      </c>
    </row>
    <row r="7417" spans="1:6" ht="25.5">
      <c r="A7417" s="1143"/>
      <c r="B7417" s="1091" t="s">
        <v>3737</v>
      </c>
      <c r="C7417" s="631"/>
      <c r="D7417" s="643"/>
      <c r="E7417" s="718"/>
      <c r="F7417" s="615">
        <f t="shared" si="105"/>
        <v>0</v>
      </c>
    </row>
    <row r="7418" spans="1:6">
      <c r="A7418" s="1143"/>
      <c r="B7418" s="1091" t="s">
        <v>3273</v>
      </c>
      <c r="C7418" s="631"/>
      <c r="D7418" s="643"/>
      <c r="E7418" s="718"/>
      <c r="F7418" s="615">
        <f t="shared" si="105"/>
        <v>0</v>
      </c>
    </row>
    <row r="7419" spans="1:6">
      <c r="A7419" s="1143"/>
      <c r="B7419" s="1091" t="s">
        <v>3275</v>
      </c>
      <c r="C7419" s="631" t="s">
        <v>63</v>
      </c>
      <c r="D7419" s="643">
        <v>12</v>
      </c>
      <c r="E7419" s="718"/>
      <c r="F7419" s="615">
        <f t="shared" si="105"/>
        <v>0</v>
      </c>
    </row>
    <row r="7420" spans="1:6">
      <c r="A7420" s="1143"/>
      <c r="B7420" s="1091"/>
      <c r="C7420" s="631"/>
      <c r="D7420" s="643"/>
      <c r="E7420" s="718"/>
      <c r="F7420" s="615">
        <f t="shared" si="105"/>
        <v>0</v>
      </c>
    </row>
    <row r="7421" spans="1:6">
      <c r="A7421" s="1143" t="s">
        <v>37</v>
      </c>
      <c r="B7421" s="1091" t="s">
        <v>3276</v>
      </c>
      <c r="C7421" s="631"/>
      <c r="D7421" s="643"/>
      <c r="E7421" s="718"/>
      <c r="F7421" s="615">
        <f t="shared" si="105"/>
        <v>0</v>
      </c>
    </row>
    <row r="7422" spans="1:6" ht="25.5">
      <c r="A7422" s="1143"/>
      <c r="B7422" s="1091" t="s">
        <v>3277</v>
      </c>
      <c r="C7422" s="631"/>
      <c r="D7422" s="643"/>
      <c r="E7422" s="718"/>
      <c r="F7422" s="615">
        <f t="shared" si="105"/>
        <v>0</v>
      </c>
    </row>
    <row r="7423" spans="1:6">
      <c r="A7423" s="1143"/>
      <c r="B7423" s="1091" t="s">
        <v>3278</v>
      </c>
      <c r="C7423" s="631"/>
      <c r="D7423" s="643"/>
      <c r="E7423" s="718"/>
      <c r="F7423" s="615">
        <f t="shared" si="105"/>
        <v>0</v>
      </c>
    </row>
    <row r="7424" spans="1:6" ht="25.5">
      <c r="A7424" s="1143"/>
      <c r="B7424" s="1091" t="s">
        <v>3279</v>
      </c>
      <c r="C7424" s="631"/>
      <c r="D7424" s="643"/>
      <c r="E7424" s="718"/>
      <c r="F7424" s="615">
        <f t="shared" si="105"/>
        <v>0</v>
      </c>
    </row>
    <row r="7425" spans="1:6" ht="25.5">
      <c r="A7425" s="1143"/>
      <c r="B7425" s="1091" t="s">
        <v>3738</v>
      </c>
      <c r="C7425" s="631"/>
      <c r="D7425" s="643"/>
      <c r="E7425" s="718"/>
      <c r="F7425" s="615">
        <f t="shared" si="105"/>
        <v>0</v>
      </c>
    </row>
    <row r="7426" spans="1:6">
      <c r="A7426" s="1143"/>
      <c r="B7426" s="1091" t="s">
        <v>3280</v>
      </c>
      <c r="C7426" s="631"/>
      <c r="D7426" s="643"/>
      <c r="E7426" s="718"/>
      <c r="F7426" s="615">
        <f t="shared" si="105"/>
        <v>0</v>
      </c>
    </row>
    <row r="7427" spans="1:6">
      <c r="A7427" s="1143"/>
      <c r="B7427" s="1091" t="s">
        <v>3281</v>
      </c>
      <c r="C7427" s="631" t="s">
        <v>63</v>
      </c>
      <c r="D7427" s="643">
        <v>6</v>
      </c>
      <c r="E7427" s="718"/>
      <c r="F7427" s="615">
        <f t="shared" si="105"/>
        <v>0</v>
      </c>
    </row>
    <row r="7428" spans="1:6">
      <c r="A7428" s="1143"/>
      <c r="B7428" s="1091"/>
      <c r="C7428" s="631"/>
      <c r="D7428" s="643"/>
      <c r="E7428" s="718"/>
      <c r="F7428" s="615">
        <f t="shared" si="105"/>
        <v>0</v>
      </c>
    </row>
    <row r="7429" spans="1:6">
      <c r="A7429" s="1143" t="s">
        <v>38</v>
      </c>
      <c r="B7429" s="1091" t="s">
        <v>3282</v>
      </c>
      <c r="C7429" s="631"/>
      <c r="D7429" s="643"/>
      <c r="E7429" s="718"/>
      <c r="F7429" s="615">
        <f t="shared" si="105"/>
        <v>0</v>
      </c>
    </row>
    <row r="7430" spans="1:6" ht="25.5">
      <c r="A7430" s="1143"/>
      <c r="B7430" s="1091" t="s">
        <v>3277</v>
      </c>
      <c r="C7430" s="631"/>
      <c r="D7430" s="643"/>
      <c r="E7430" s="718"/>
      <c r="F7430" s="615">
        <f t="shared" si="105"/>
        <v>0</v>
      </c>
    </row>
    <row r="7431" spans="1:6">
      <c r="A7431" s="1143"/>
      <c r="B7431" s="1091" t="s">
        <v>3278</v>
      </c>
      <c r="C7431" s="631"/>
      <c r="D7431" s="643"/>
      <c r="E7431" s="718"/>
      <c r="F7431" s="615">
        <f t="shared" si="105"/>
        <v>0</v>
      </c>
    </row>
    <row r="7432" spans="1:6" ht="25.5">
      <c r="A7432" s="1143"/>
      <c r="B7432" s="1091" t="s">
        <v>3279</v>
      </c>
      <c r="C7432" s="631"/>
      <c r="D7432" s="643"/>
      <c r="E7432" s="718"/>
      <c r="F7432" s="615">
        <f t="shared" si="105"/>
        <v>0</v>
      </c>
    </row>
    <row r="7433" spans="1:6" ht="25.5">
      <c r="A7433" s="1143"/>
      <c r="B7433" s="1091" t="s">
        <v>3738</v>
      </c>
      <c r="C7433" s="631"/>
      <c r="D7433" s="643"/>
      <c r="E7433" s="718"/>
      <c r="F7433" s="615">
        <f t="shared" si="105"/>
        <v>0</v>
      </c>
    </row>
    <row r="7434" spans="1:6">
      <c r="A7434" s="1143"/>
      <c r="B7434" s="1091" t="s">
        <v>3280</v>
      </c>
      <c r="C7434" s="631"/>
      <c r="D7434" s="643"/>
      <c r="E7434" s="718"/>
      <c r="F7434" s="615">
        <f t="shared" si="105"/>
        <v>0</v>
      </c>
    </row>
    <row r="7435" spans="1:6">
      <c r="A7435" s="1143"/>
      <c r="B7435" s="1091" t="s">
        <v>3216</v>
      </c>
      <c r="C7435" s="631" t="s">
        <v>63</v>
      </c>
      <c r="D7435" s="643">
        <v>12</v>
      </c>
      <c r="E7435" s="718"/>
      <c r="F7435" s="615">
        <f t="shared" si="105"/>
        <v>0</v>
      </c>
    </row>
    <row r="7436" spans="1:6">
      <c r="A7436" s="1143"/>
      <c r="B7436" s="1091"/>
      <c r="C7436" s="631"/>
      <c r="D7436" s="643"/>
      <c r="E7436" s="718"/>
      <c r="F7436" s="615">
        <f t="shared" si="105"/>
        <v>0</v>
      </c>
    </row>
    <row r="7437" spans="1:6">
      <c r="A7437" s="1143" t="s">
        <v>39</v>
      </c>
      <c r="B7437" s="1091" t="s">
        <v>3283</v>
      </c>
      <c r="C7437" s="631"/>
      <c r="D7437" s="643"/>
      <c r="E7437" s="718"/>
      <c r="F7437" s="615">
        <f t="shared" si="105"/>
        <v>0</v>
      </c>
    </row>
    <row r="7438" spans="1:6" ht="25.5">
      <c r="A7438" s="1143"/>
      <c r="B7438" s="1091" t="s">
        <v>3277</v>
      </c>
      <c r="C7438" s="631"/>
      <c r="D7438" s="643"/>
      <c r="E7438" s="718"/>
      <c r="F7438" s="615">
        <f t="shared" si="105"/>
        <v>0</v>
      </c>
    </row>
    <row r="7439" spans="1:6">
      <c r="A7439" s="1143"/>
      <c r="B7439" s="1091" t="s">
        <v>3278</v>
      </c>
      <c r="C7439" s="631"/>
      <c r="D7439" s="643"/>
      <c r="E7439" s="718"/>
      <c r="F7439" s="615">
        <f t="shared" si="105"/>
        <v>0</v>
      </c>
    </row>
    <row r="7440" spans="1:6" ht="25.5">
      <c r="A7440" s="1143"/>
      <c r="B7440" s="1091" t="s">
        <v>3279</v>
      </c>
      <c r="C7440" s="631"/>
      <c r="D7440" s="643"/>
      <c r="E7440" s="718"/>
      <c r="F7440" s="615">
        <f t="shared" si="105"/>
        <v>0</v>
      </c>
    </row>
    <row r="7441" spans="1:6" ht="25.5">
      <c r="A7441" s="1143"/>
      <c r="B7441" s="1091" t="s">
        <v>3738</v>
      </c>
      <c r="C7441" s="631"/>
      <c r="D7441" s="643"/>
      <c r="E7441" s="718"/>
      <c r="F7441" s="615">
        <f t="shared" si="105"/>
        <v>0</v>
      </c>
    </row>
    <row r="7442" spans="1:6">
      <c r="A7442" s="1143"/>
      <c r="B7442" s="1091" t="s">
        <v>3280</v>
      </c>
      <c r="C7442" s="631"/>
      <c r="D7442" s="643"/>
      <c r="E7442" s="718"/>
      <c r="F7442" s="615">
        <f t="shared" si="105"/>
        <v>0</v>
      </c>
    </row>
    <row r="7443" spans="1:6">
      <c r="A7443" s="1143"/>
      <c r="B7443" s="1091" t="s">
        <v>3284</v>
      </c>
      <c r="C7443" s="631" t="s">
        <v>63</v>
      </c>
      <c r="D7443" s="643">
        <v>24</v>
      </c>
      <c r="E7443" s="718"/>
      <c r="F7443" s="615">
        <f t="shared" si="105"/>
        <v>0</v>
      </c>
    </row>
    <row r="7444" spans="1:6">
      <c r="A7444" s="1143"/>
      <c r="B7444" s="1091"/>
      <c r="C7444" s="631"/>
      <c r="D7444" s="643"/>
      <c r="E7444" s="718"/>
      <c r="F7444" s="615">
        <f t="shared" si="105"/>
        <v>0</v>
      </c>
    </row>
    <row r="7445" spans="1:6">
      <c r="A7445" s="1143" t="s">
        <v>40</v>
      </c>
      <c r="B7445" s="1091" t="s">
        <v>3285</v>
      </c>
      <c r="C7445" s="631"/>
      <c r="D7445" s="643"/>
      <c r="E7445" s="718"/>
      <c r="F7445" s="615">
        <f t="shared" si="105"/>
        <v>0</v>
      </c>
    </row>
    <row r="7446" spans="1:6" ht="25.5">
      <c r="A7446" s="1143"/>
      <c r="B7446" s="1091" t="s">
        <v>3277</v>
      </c>
      <c r="C7446" s="631"/>
      <c r="D7446" s="643"/>
      <c r="E7446" s="718"/>
      <c r="F7446" s="615">
        <f t="shared" si="105"/>
        <v>0</v>
      </c>
    </row>
    <row r="7447" spans="1:6">
      <c r="A7447" s="1143"/>
      <c r="B7447" s="1091" t="s">
        <v>3278</v>
      </c>
      <c r="C7447" s="631"/>
      <c r="D7447" s="643"/>
      <c r="E7447" s="718"/>
      <c r="F7447" s="615">
        <f t="shared" si="105"/>
        <v>0</v>
      </c>
    </row>
    <row r="7448" spans="1:6" ht="25.5">
      <c r="A7448" s="1143"/>
      <c r="B7448" s="1091" t="s">
        <v>3279</v>
      </c>
      <c r="C7448" s="631"/>
      <c r="D7448" s="643"/>
      <c r="E7448" s="718"/>
      <c r="F7448" s="615">
        <f t="shared" si="105"/>
        <v>0</v>
      </c>
    </row>
    <row r="7449" spans="1:6" ht="25.5">
      <c r="A7449" s="1143"/>
      <c r="B7449" s="1091" t="s">
        <v>3738</v>
      </c>
      <c r="C7449" s="631"/>
      <c r="D7449" s="643"/>
      <c r="E7449" s="718"/>
      <c r="F7449" s="615">
        <f t="shared" si="105"/>
        <v>0</v>
      </c>
    </row>
    <row r="7450" spans="1:6">
      <c r="A7450" s="1143"/>
      <c r="B7450" s="1091" t="s">
        <v>3280</v>
      </c>
      <c r="C7450" s="631"/>
      <c r="D7450" s="643"/>
      <c r="E7450" s="718"/>
      <c r="F7450" s="615">
        <f t="shared" si="105"/>
        <v>0</v>
      </c>
    </row>
    <row r="7451" spans="1:6">
      <c r="A7451" s="1143"/>
      <c r="B7451" s="1091" t="s">
        <v>3236</v>
      </c>
      <c r="C7451" s="631" t="s">
        <v>63</v>
      </c>
      <c r="D7451" s="643">
        <v>6</v>
      </c>
      <c r="E7451" s="718"/>
      <c r="F7451" s="615">
        <f t="shared" si="105"/>
        <v>0</v>
      </c>
    </row>
    <row r="7452" spans="1:6">
      <c r="A7452" s="1143"/>
      <c r="B7452" s="1091"/>
      <c r="C7452" s="631"/>
      <c r="D7452" s="643"/>
      <c r="E7452" s="718"/>
      <c r="F7452" s="615">
        <f t="shared" si="105"/>
        <v>0</v>
      </c>
    </row>
    <row r="7453" spans="1:6">
      <c r="A7453" s="1143" t="s">
        <v>41</v>
      </c>
      <c r="B7453" s="1091" t="s">
        <v>3285</v>
      </c>
      <c r="C7453" s="631"/>
      <c r="D7453" s="643"/>
      <c r="E7453" s="718"/>
      <c r="F7453" s="615">
        <f t="shared" si="105"/>
        <v>0</v>
      </c>
    </row>
    <row r="7454" spans="1:6" ht="25.5">
      <c r="A7454" s="1143"/>
      <c r="B7454" s="1091" t="s">
        <v>3277</v>
      </c>
      <c r="C7454" s="631"/>
      <c r="D7454" s="643"/>
      <c r="E7454" s="718"/>
      <c r="F7454" s="615">
        <f t="shared" si="105"/>
        <v>0</v>
      </c>
    </row>
    <row r="7455" spans="1:6">
      <c r="A7455" s="1143"/>
      <c r="B7455" s="1091" t="s">
        <v>3278</v>
      </c>
      <c r="C7455" s="631"/>
      <c r="D7455" s="643"/>
      <c r="E7455" s="718"/>
      <c r="F7455" s="615">
        <f t="shared" si="105"/>
        <v>0</v>
      </c>
    </row>
    <row r="7456" spans="1:6" ht="25.5">
      <c r="A7456" s="1143"/>
      <c r="B7456" s="1091" t="s">
        <v>3272</v>
      </c>
      <c r="C7456" s="631"/>
      <c r="D7456" s="643"/>
      <c r="E7456" s="718"/>
      <c r="F7456" s="615">
        <f t="shared" si="105"/>
        <v>0</v>
      </c>
    </row>
    <row r="7457" spans="1:6" ht="25.5">
      <c r="A7457" s="1143"/>
      <c r="B7457" s="1091" t="s">
        <v>3286</v>
      </c>
      <c r="C7457" s="631"/>
      <c r="D7457" s="643"/>
      <c r="E7457" s="718"/>
      <c r="F7457" s="615">
        <f t="shared" si="105"/>
        <v>0</v>
      </c>
    </row>
    <row r="7458" spans="1:6">
      <c r="A7458" s="1143"/>
      <c r="B7458" s="1091" t="s">
        <v>3287</v>
      </c>
      <c r="C7458" s="631"/>
      <c r="D7458" s="643"/>
      <c r="E7458" s="718"/>
      <c r="F7458" s="615">
        <f t="shared" si="105"/>
        <v>0</v>
      </c>
    </row>
    <row r="7459" spans="1:6">
      <c r="A7459" s="1143"/>
      <c r="B7459" s="1091" t="s">
        <v>3280</v>
      </c>
      <c r="C7459" s="631"/>
      <c r="D7459" s="643"/>
      <c r="E7459" s="718"/>
      <c r="F7459" s="615">
        <f t="shared" si="105"/>
        <v>0</v>
      </c>
    </row>
    <row r="7460" spans="1:6">
      <c r="A7460" s="1143"/>
      <c r="B7460" s="1091" t="s">
        <v>3214</v>
      </c>
      <c r="C7460" s="631" t="s">
        <v>63</v>
      </c>
      <c r="D7460" s="643">
        <v>54</v>
      </c>
      <c r="E7460" s="718"/>
      <c r="F7460" s="615">
        <f t="shared" si="105"/>
        <v>0</v>
      </c>
    </row>
    <row r="7461" spans="1:6">
      <c r="A7461" s="1143"/>
      <c r="B7461" s="1091"/>
      <c r="C7461" s="631"/>
      <c r="D7461" s="643"/>
      <c r="E7461" s="718"/>
      <c r="F7461" s="615">
        <f t="shared" si="105"/>
        <v>0</v>
      </c>
    </row>
    <row r="7462" spans="1:6">
      <c r="A7462" s="1143" t="s">
        <v>42</v>
      </c>
      <c r="B7462" s="1091" t="s">
        <v>3285</v>
      </c>
      <c r="C7462" s="631"/>
      <c r="D7462" s="643"/>
      <c r="E7462" s="718"/>
      <c r="F7462" s="615">
        <f t="shared" si="105"/>
        <v>0</v>
      </c>
    </row>
    <row r="7463" spans="1:6" ht="25.5">
      <c r="A7463" s="1143"/>
      <c r="B7463" s="1091" t="s">
        <v>3277</v>
      </c>
      <c r="C7463" s="631"/>
      <c r="D7463" s="643"/>
      <c r="E7463" s="718"/>
      <c r="F7463" s="615">
        <f t="shared" si="105"/>
        <v>0</v>
      </c>
    </row>
    <row r="7464" spans="1:6">
      <c r="A7464" s="1143"/>
      <c r="B7464" s="1091" t="s">
        <v>3278</v>
      </c>
      <c r="C7464" s="631"/>
      <c r="D7464" s="643"/>
      <c r="E7464" s="718"/>
      <c r="F7464" s="615">
        <f t="shared" si="105"/>
        <v>0</v>
      </c>
    </row>
    <row r="7465" spans="1:6" ht="25.5">
      <c r="A7465" s="1143"/>
      <c r="B7465" s="1091" t="s">
        <v>3272</v>
      </c>
      <c r="C7465" s="631"/>
      <c r="D7465" s="643"/>
      <c r="E7465" s="718"/>
      <c r="F7465" s="615">
        <f t="shared" si="105"/>
        <v>0</v>
      </c>
    </row>
    <row r="7466" spans="1:6" ht="25.5">
      <c r="A7466" s="1143"/>
      <c r="B7466" s="1091" t="s">
        <v>3286</v>
      </c>
      <c r="C7466" s="631"/>
      <c r="D7466" s="643"/>
      <c r="E7466" s="718"/>
      <c r="F7466" s="615">
        <f t="shared" si="105"/>
        <v>0</v>
      </c>
    </row>
    <row r="7467" spans="1:6">
      <c r="A7467" s="1143"/>
      <c r="B7467" s="1091" t="s">
        <v>3287</v>
      </c>
      <c r="C7467" s="631"/>
      <c r="D7467" s="643"/>
      <c r="E7467" s="718"/>
      <c r="F7467" s="615">
        <f t="shared" si="105"/>
        <v>0</v>
      </c>
    </row>
    <row r="7468" spans="1:6">
      <c r="A7468" s="1143"/>
      <c r="B7468" s="1091" t="s">
        <v>3280</v>
      </c>
      <c r="C7468" s="631"/>
      <c r="D7468" s="643"/>
      <c r="E7468" s="718"/>
      <c r="F7468" s="615">
        <f t="shared" si="105"/>
        <v>0</v>
      </c>
    </row>
    <row r="7469" spans="1:6">
      <c r="A7469" s="1143"/>
      <c r="B7469" s="1091" t="s">
        <v>3230</v>
      </c>
      <c r="C7469" s="631" t="s">
        <v>63</v>
      </c>
      <c r="D7469" s="643">
        <v>6</v>
      </c>
      <c r="E7469" s="718"/>
      <c r="F7469" s="615">
        <f t="shared" si="105"/>
        <v>0</v>
      </c>
    </row>
    <row r="7470" spans="1:6">
      <c r="A7470" s="1143"/>
      <c r="B7470" s="1091"/>
      <c r="C7470" s="631"/>
      <c r="D7470" s="643"/>
      <c r="E7470" s="718"/>
      <c r="F7470" s="615">
        <f t="shared" ref="F7470:F7533" si="106">D7470*E7470</f>
        <v>0</v>
      </c>
    </row>
    <row r="7471" spans="1:6" ht="25.5">
      <c r="A7471" s="1143" t="s">
        <v>43</v>
      </c>
      <c r="B7471" s="1091" t="s">
        <v>3288</v>
      </c>
      <c r="C7471" s="631"/>
      <c r="D7471" s="643"/>
      <c r="E7471" s="718"/>
      <c r="F7471" s="615">
        <f t="shared" si="106"/>
        <v>0</v>
      </c>
    </row>
    <row r="7472" spans="1:6">
      <c r="A7472" s="1143"/>
      <c r="B7472" s="1091" t="s">
        <v>3289</v>
      </c>
      <c r="C7472" s="631"/>
      <c r="D7472" s="643"/>
      <c r="E7472" s="718"/>
      <c r="F7472" s="615">
        <f t="shared" si="106"/>
        <v>0</v>
      </c>
    </row>
    <row r="7473" spans="1:6">
      <c r="A7473" s="1143"/>
      <c r="B7473" s="1091" t="s">
        <v>3290</v>
      </c>
      <c r="C7473" s="631"/>
      <c r="D7473" s="643"/>
      <c r="E7473" s="718"/>
      <c r="F7473" s="615">
        <f t="shared" si="106"/>
        <v>0</v>
      </c>
    </row>
    <row r="7474" spans="1:6" ht="25.5">
      <c r="A7474" s="1143"/>
      <c r="B7474" s="1091" t="s">
        <v>3739</v>
      </c>
      <c r="C7474" s="631" t="s">
        <v>2043</v>
      </c>
      <c r="D7474" s="643">
        <v>5</v>
      </c>
      <c r="E7474" s="718"/>
      <c r="F7474" s="615">
        <f t="shared" si="106"/>
        <v>0</v>
      </c>
    </row>
    <row r="7475" spans="1:6">
      <c r="A7475" s="1143"/>
      <c r="B7475" s="1091"/>
      <c r="C7475" s="631"/>
      <c r="D7475" s="643"/>
      <c r="E7475" s="718"/>
      <c r="F7475" s="615">
        <f t="shared" si="106"/>
        <v>0</v>
      </c>
    </row>
    <row r="7476" spans="1:6" ht="25.5">
      <c r="A7476" s="1143" t="s">
        <v>1842</v>
      </c>
      <c r="B7476" s="1091" t="s">
        <v>3288</v>
      </c>
      <c r="C7476" s="631"/>
      <c r="D7476" s="643"/>
      <c r="E7476" s="718"/>
      <c r="F7476" s="615">
        <f t="shared" si="106"/>
        <v>0</v>
      </c>
    </row>
    <row r="7477" spans="1:6">
      <c r="A7477" s="1143"/>
      <c r="B7477" s="1091" t="s">
        <v>3289</v>
      </c>
      <c r="C7477" s="631"/>
      <c r="D7477" s="643"/>
      <c r="E7477" s="718"/>
      <c r="F7477" s="615">
        <f t="shared" si="106"/>
        <v>0</v>
      </c>
    </row>
    <row r="7478" spans="1:6">
      <c r="A7478" s="1143"/>
      <c r="B7478" s="1091" t="s">
        <v>3291</v>
      </c>
      <c r="C7478" s="631"/>
      <c r="D7478" s="643"/>
      <c r="E7478" s="718"/>
      <c r="F7478" s="615">
        <f t="shared" si="106"/>
        <v>0</v>
      </c>
    </row>
    <row r="7479" spans="1:6" ht="25.5">
      <c r="A7479" s="1143"/>
      <c r="B7479" s="1091" t="s">
        <v>3739</v>
      </c>
      <c r="C7479" s="631" t="s">
        <v>2043</v>
      </c>
      <c r="D7479" s="643">
        <v>5</v>
      </c>
      <c r="E7479" s="718"/>
      <c r="F7479" s="615">
        <f t="shared" si="106"/>
        <v>0</v>
      </c>
    </row>
    <row r="7480" spans="1:6">
      <c r="A7480" s="1143"/>
      <c r="B7480" s="1091"/>
      <c r="C7480" s="631"/>
      <c r="D7480" s="643"/>
      <c r="E7480" s="718"/>
      <c r="F7480" s="615">
        <f t="shared" si="106"/>
        <v>0</v>
      </c>
    </row>
    <row r="7481" spans="1:6" ht="25.5">
      <c r="A7481" s="1143" t="s">
        <v>1844</v>
      </c>
      <c r="B7481" s="1091" t="s">
        <v>3288</v>
      </c>
      <c r="C7481" s="631"/>
      <c r="D7481" s="643"/>
      <c r="E7481" s="718"/>
      <c r="F7481" s="615">
        <f t="shared" si="106"/>
        <v>0</v>
      </c>
    </row>
    <row r="7482" spans="1:6">
      <c r="A7482" s="1143"/>
      <c r="B7482" s="1091" t="s">
        <v>3289</v>
      </c>
      <c r="C7482" s="631"/>
      <c r="D7482" s="643"/>
      <c r="E7482" s="718"/>
      <c r="F7482" s="615">
        <f t="shared" si="106"/>
        <v>0</v>
      </c>
    </row>
    <row r="7483" spans="1:6">
      <c r="A7483" s="1143"/>
      <c r="B7483" s="1091" t="s">
        <v>3281</v>
      </c>
      <c r="C7483" s="631"/>
      <c r="D7483" s="643"/>
      <c r="E7483" s="718"/>
      <c r="F7483" s="615">
        <f t="shared" si="106"/>
        <v>0</v>
      </c>
    </row>
    <row r="7484" spans="1:6" ht="25.5">
      <c r="A7484" s="1143"/>
      <c r="B7484" s="1091" t="s">
        <v>3739</v>
      </c>
      <c r="C7484" s="631" t="s">
        <v>2043</v>
      </c>
      <c r="D7484" s="643">
        <v>2</v>
      </c>
      <c r="E7484" s="718"/>
      <c r="F7484" s="615">
        <f t="shared" si="106"/>
        <v>0</v>
      </c>
    </row>
    <row r="7485" spans="1:6">
      <c r="A7485" s="1143"/>
      <c r="B7485" s="1091"/>
      <c r="C7485" s="631"/>
      <c r="D7485" s="643"/>
      <c r="E7485" s="718"/>
      <c r="F7485" s="615">
        <f t="shared" si="106"/>
        <v>0</v>
      </c>
    </row>
    <row r="7486" spans="1:6" ht="25.5">
      <c r="A7486" s="1143" t="s">
        <v>1845</v>
      </c>
      <c r="B7486" s="1091" t="s">
        <v>3288</v>
      </c>
      <c r="C7486" s="631"/>
      <c r="D7486" s="643"/>
      <c r="E7486" s="718"/>
      <c r="F7486" s="615">
        <f t="shared" si="106"/>
        <v>0</v>
      </c>
    </row>
    <row r="7487" spans="1:6">
      <c r="A7487" s="1143"/>
      <c r="B7487" s="1091" t="s">
        <v>3289</v>
      </c>
      <c r="C7487" s="631"/>
      <c r="D7487" s="643"/>
      <c r="E7487" s="718"/>
      <c r="F7487" s="615">
        <f t="shared" si="106"/>
        <v>0</v>
      </c>
    </row>
    <row r="7488" spans="1:6">
      <c r="A7488" s="1143"/>
      <c r="B7488" s="1091" t="s">
        <v>3216</v>
      </c>
      <c r="C7488" s="631"/>
      <c r="D7488" s="643"/>
      <c r="E7488" s="718"/>
      <c r="F7488" s="615">
        <f t="shared" si="106"/>
        <v>0</v>
      </c>
    </row>
    <row r="7489" spans="1:6" ht="25.5">
      <c r="A7489" s="1143"/>
      <c r="B7489" s="1091" t="s">
        <v>3739</v>
      </c>
      <c r="C7489" s="631" t="s">
        <v>2043</v>
      </c>
      <c r="D7489" s="643">
        <v>3</v>
      </c>
      <c r="E7489" s="718"/>
      <c r="F7489" s="615">
        <f t="shared" si="106"/>
        <v>0</v>
      </c>
    </row>
    <row r="7490" spans="1:6">
      <c r="A7490" s="1143"/>
      <c r="B7490" s="1091"/>
      <c r="C7490" s="631"/>
      <c r="D7490" s="643"/>
      <c r="E7490" s="718"/>
      <c r="F7490" s="615">
        <f t="shared" si="106"/>
        <v>0</v>
      </c>
    </row>
    <row r="7491" spans="1:6" ht="25.5">
      <c r="A7491" s="1143" t="s">
        <v>1846</v>
      </c>
      <c r="B7491" s="1091" t="s">
        <v>3288</v>
      </c>
      <c r="C7491" s="631"/>
      <c r="D7491" s="643"/>
      <c r="E7491" s="718"/>
      <c r="F7491" s="615">
        <f t="shared" si="106"/>
        <v>0</v>
      </c>
    </row>
    <row r="7492" spans="1:6">
      <c r="A7492" s="1143"/>
      <c r="B7492" s="1091" t="s">
        <v>3289</v>
      </c>
      <c r="C7492" s="631"/>
      <c r="D7492" s="643"/>
      <c r="E7492" s="718"/>
      <c r="F7492" s="615">
        <f t="shared" si="106"/>
        <v>0</v>
      </c>
    </row>
    <row r="7493" spans="1:6">
      <c r="A7493" s="1143"/>
      <c r="B7493" s="1091" t="s">
        <v>3284</v>
      </c>
      <c r="C7493" s="631"/>
      <c r="D7493" s="643"/>
      <c r="E7493" s="718"/>
      <c r="F7493" s="615">
        <f t="shared" si="106"/>
        <v>0</v>
      </c>
    </row>
    <row r="7494" spans="1:6" ht="25.5">
      <c r="A7494" s="1148"/>
      <c r="B7494" s="1091" t="s">
        <v>3739</v>
      </c>
      <c r="C7494" s="631" t="s">
        <v>2043</v>
      </c>
      <c r="D7494" s="643">
        <v>12</v>
      </c>
      <c r="E7494" s="718"/>
      <c r="F7494" s="615">
        <f t="shared" si="106"/>
        <v>0</v>
      </c>
    </row>
    <row r="7495" spans="1:6">
      <c r="A7495" s="1148"/>
      <c r="B7495" s="1091"/>
      <c r="C7495" s="631"/>
      <c r="D7495" s="643"/>
      <c r="E7495" s="718"/>
      <c r="F7495" s="615">
        <f t="shared" si="106"/>
        <v>0</v>
      </c>
    </row>
    <row r="7496" spans="1:6" ht="25.5">
      <c r="A7496" s="1139" t="s">
        <v>1847</v>
      </c>
      <c r="B7496" s="1091" t="s">
        <v>3292</v>
      </c>
      <c r="C7496" s="631"/>
      <c r="D7496" s="643"/>
      <c r="E7496" s="718"/>
      <c r="F7496" s="615">
        <f t="shared" si="106"/>
        <v>0</v>
      </c>
    </row>
    <row r="7497" spans="1:6">
      <c r="A7497" s="1142"/>
      <c r="B7497" s="1091" t="s">
        <v>3289</v>
      </c>
      <c r="C7497" s="631"/>
      <c r="D7497" s="643"/>
      <c r="E7497" s="718"/>
      <c r="F7497" s="615">
        <f t="shared" si="106"/>
        <v>0</v>
      </c>
    </row>
    <row r="7498" spans="1:6">
      <c r="A7498" s="1143"/>
      <c r="B7498" s="1091" t="s">
        <v>3214</v>
      </c>
      <c r="C7498" s="631"/>
      <c r="D7498" s="643"/>
      <c r="E7498" s="718"/>
      <c r="F7498" s="615">
        <f t="shared" si="106"/>
        <v>0</v>
      </c>
    </row>
    <row r="7499" spans="1:6" ht="25.5">
      <c r="A7499" s="1081"/>
      <c r="B7499" s="1091" t="s">
        <v>3739</v>
      </c>
      <c r="C7499" s="631" t="s">
        <v>2043</v>
      </c>
      <c r="D7499" s="643">
        <v>12</v>
      </c>
      <c r="E7499" s="718"/>
      <c r="F7499" s="615">
        <f t="shared" si="106"/>
        <v>0</v>
      </c>
    </row>
    <row r="7500" spans="1:6">
      <c r="A7500" s="1081"/>
      <c r="B7500" s="1091"/>
      <c r="C7500" s="631"/>
      <c r="D7500" s="643"/>
      <c r="E7500" s="718"/>
      <c r="F7500" s="615">
        <f t="shared" si="106"/>
        <v>0</v>
      </c>
    </row>
    <row r="7501" spans="1:6" ht="25.5">
      <c r="A7501" s="1081" t="s">
        <v>1848</v>
      </c>
      <c r="B7501" s="1091" t="s">
        <v>3293</v>
      </c>
      <c r="C7501" s="631"/>
      <c r="D7501" s="643"/>
      <c r="E7501" s="718"/>
      <c r="F7501" s="615">
        <f t="shared" si="106"/>
        <v>0</v>
      </c>
    </row>
    <row r="7502" spans="1:6" ht="25.5">
      <c r="A7502" s="1081"/>
      <c r="B7502" s="1091" t="s">
        <v>3294</v>
      </c>
      <c r="C7502" s="631"/>
      <c r="D7502" s="643"/>
      <c r="E7502" s="718"/>
      <c r="F7502" s="615">
        <f t="shared" si="106"/>
        <v>0</v>
      </c>
    </row>
    <row r="7503" spans="1:6" ht="25.5">
      <c r="A7503" s="1081"/>
      <c r="B7503" s="1091" t="s">
        <v>3295</v>
      </c>
      <c r="C7503" s="631"/>
      <c r="D7503" s="643"/>
      <c r="E7503" s="718"/>
      <c r="F7503" s="615">
        <f t="shared" si="106"/>
        <v>0</v>
      </c>
    </row>
    <row r="7504" spans="1:6">
      <c r="A7504" s="1081"/>
      <c r="B7504" s="1091" t="s">
        <v>3296</v>
      </c>
      <c r="C7504" s="631"/>
      <c r="D7504" s="643"/>
      <c r="E7504" s="718"/>
      <c r="F7504" s="615">
        <f t="shared" si="106"/>
        <v>0</v>
      </c>
    </row>
    <row r="7505" spans="1:6">
      <c r="A7505" s="1081"/>
      <c r="B7505" s="1091" t="s">
        <v>3216</v>
      </c>
      <c r="C7505" s="631"/>
      <c r="D7505" s="643"/>
      <c r="E7505" s="718"/>
      <c r="F7505" s="615">
        <f t="shared" si="106"/>
        <v>0</v>
      </c>
    </row>
    <row r="7506" spans="1:6">
      <c r="A7506" s="1081"/>
      <c r="B7506" s="1091" t="s">
        <v>3297</v>
      </c>
      <c r="C7506" s="631" t="s">
        <v>2043</v>
      </c>
      <c r="D7506" s="643">
        <v>8</v>
      </c>
      <c r="E7506" s="718"/>
      <c r="F7506" s="615">
        <f t="shared" si="106"/>
        <v>0</v>
      </c>
    </row>
    <row r="7507" spans="1:6">
      <c r="A7507" s="1081"/>
      <c r="B7507" s="1091"/>
      <c r="C7507" s="631"/>
      <c r="D7507" s="643"/>
      <c r="E7507" s="718"/>
      <c r="F7507" s="615">
        <f t="shared" si="106"/>
        <v>0</v>
      </c>
    </row>
    <row r="7508" spans="1:6" ht="25.5">
      <c r="A7508" s="1081" t="s">
        <v>1849</v>
      </c>
      <c r="B7508" s="1091" t="s">
        <v>3298</v>
      </c>
      <c r="C7508" s="631"/>
      <c r="D7508" s="643"/>
      <c r="E7508" s="718"/>
      <c r="F7508" s="615">
        <f t="shared" si="106"/>
        <v>0</v>
      </c>
    </row>
    <row r="7509" spans="1:6" ht="25.5">
      <c r="A7509" s="1081"/>
      <c r="B7509" s="1091" t="s">
        <v>3294</v>
      </c>
      <c r="C7509" s="631"/>
      <c r="D7509" s="643"/>
      <c r="E7509" s="718"/>
      <c r="F7509" s="615">
        <f t="shared" si="106"/>
        <v>0</v>
      </c>
    </row>
    <row r="7510" spans="1:6" ht="25.5">
      <c r="A7510" s="1081"/>
      <c r="B7510" s="1091" t="s">
        <v>3295</v>
      </c>
      <c r="C7510" s="631"/>
      <c r="D7510" s="643"/>
      <c r="E7510" s="718"/>
      <c r="F7510" s="615">
        <f t="shared" si="106"/>
        <v>0</v>
      </c>
    </row>
    <row r="7511" spans="1:6">
      <c r="A7511" s="1081"/>
      <c r="B7511" s="1091" t="s">
        <v>3296</v>
      </c>
      <c r="C7511" s="631"/>
      <c r="D7511" s="643"/>
      <c r="E7511" s="718"/>
      <c r="F7511" s="615">
        <f t="shared" si="106"/>
        <v>0</v>
      </c>
    </row>
    <row r="7512" spans="1:6">
      <c r="A7512" s="1081"/>
      <c r="B7512" s="1091" t="s">
        <v>3284</v>
      </c>
      <c r="C7512" s="631"/>
      <c r="D7512" s="643"/>
      <c r="E7512" s="718"/>
      <c r="F7512" s="615">
        <f t="shared" si="106"/>
        <v>0</v>
      </c>
    </row>
    <row r="7513" spans="1:6">
      <c r="A7513" s="1081"/>
      <c r="B7513" s="1091" t="s">
        <v>3740</v>
      </c>
      <c r="C7513" s="631" t="s">
        <v>2043</v>
      </c>
      <c r="D7513" s="643">
        <v>2</v>
      </c>
      <c r="E7513" s="718"/>
      <c r="F7513" s="615">
        <f t="shared" si="106"/>
        <v>0</v>
      </c>
    </row>
    <row r="7514" spans="1:6">
      <c r="A7514" s="1081"/>
      <c r="B7514" s="1091"/>
      <c r="C7514" s="631"/>
      <c r="D7514" s="643"/>
      <c r="E7514" s="718"/>
      <c r="F7514" s="615">
        <f t="shared" si="106"/>
        <v>0</v>
      </c>
    </row>
    <row r="7515" spans="1:6" ht="25.5">
      <c r="A7515" s="1081" t="s">
        <v>1851</v>
      </c>
      <c r="B7515" s="1091" t="s">
        <v>3299</v>
      </c>
      <c r="C7515" s="631"/>
      <c r="D7515" s="643"/>
      <c r="E7515" s="718"/>
      <c r="F7515" s="615">
        <f t="shared" si="106"/>
        <v>0</v>
      </c>
    </row>
    <row r="7516" spans="1:6" ht="25.5">
      <c r="A7516" s="1081"/>
      <c r="B7516" s="1091" t="s">
        <v>3300</v>
      </c>
      <c r="C7516" s="631"/>
      <c r="D7516" s="643"/>
      <c r="E7516" s="718"/>
      <c r="F7516" s="615">
        <f t="shared" si="106"/>
        <v>0</v>
      </c>
    </row>
    <row r="7517" spans="1:6" ht="25.5">
      <c r="A7517" s="1081"/>
      <c r="B7517" s="1091" t="s">
        <v>3295</v>
      </c>
      <c r="C7517" s="631"/>
      <c r="D7517" s="643"/>
      <c r="E7517" s="718"/>
      <c r="F7517" s="615">
        <f t="shared" si="106"/>
        <v>0</v>
      </c>
    </row>
    <row r="7518" spans="1:6">
      <c r="A7518" s="1081"/>
      <c r="B7518" s="1091" t="s">
        <v>3296</v>
      </c>
      <c r="C7518" s="631"/>
      <c r="D7518" s="643"/>
      <c r="E7518" s="718"/>
      <c r="F7518" s="615">
        <f t="shared" si="106"/>
        <v>0</v>
      </c>
    </row>
    <row r="7519" spans="1:6">
      <c r="A7519" s="1081"/>
      <c r="B7519" s="1091" t="s">
        <v>3214</v>
      </c>
      <c r="C7519" s="631"/>
      <c r="D7519" s="643"/>
      <c r="E7519" s="718"/>
      <c r="F7519" s="615">
        <f t="shared" si="106"/>
        <v>0</v>
      </c>
    </row>
    <row r="7520" spans="1:6">
      <c r="A7520" s="1081"/>
      <c r="B7520" s="1091" t="s">
        <v>3740</v>
      </c>
      <c r="C7520" s="631" t="s">
        <v>2043</v>
      </c>
      <c r="D7520" s="643">
        <v>8</v>
      </c>
      <c r="E7520" s="718"/>
      <c r="F7520" s="615">
        <f t="shared" si="106"/>
        <v>0</v>
      </c>
    </row>
    <row r="7521" spans="1:6">
      <c r="A7521" s="1081"/>
      <c r="B7521" s="1091"/>
      <c r="C7521" s="631"/>
      <c r="D7521" s="643"/>
      <c r="E7521" s="718"/>
      <c r="F7521" s="615">
        <f t="shared" si="106"/>
        <v>0</v>
      </c>
    </row>
    <row r="7522" spans="1:6" ht="25.5">
      <c r="A7522" s="1081" t="s">
        <v>1852</v>
      </c>
      <c r="B7522" s="1091" t="s">
        <v>3298</v>
      </c>
      <c r="C7522" s="631"/>
      <c r="D7522" s="643"/>
      <c r="E7522" s="718"/>
      <c r="F7522" s="615">
        <f t="shared" si="106"/>
        <v>0</v>
      </c>
    </row>
    <row r="7523" spans="1:6" ht="25.5">
      <c r="A7523" s="1081"/>
      <c r="B7523" s="1091" t="s">
        <v>3294</v>
      </c>
      <c r="C7523" s="631"/>
      <c r="D7523" s="643"/>
      <c r="E7523" s="718"/>
      <c r="F7523" s="615">
        <f t="shared" si="106"/>
        <v>0</v>
      </c>
    </row>
    <row r="7524" spans="1:6" ht="25.5">
      <c r="A7524" s="1081"/>
      <c r="B7524" s="1091" t="s">
        <v>3295</v>
      </c>
      <c r="C7524" s="631"/>
      <c r="D7524" s="643"/>
      <c r="E7524" s="718"/>
      <c r="F7524" s="615">
        <f t="shared" si="106"/>
        <v>0</v>
      </c>
    </row>
    <row r="7525" spans="1:6">
      <c r="A7525" s="1081"/>
      <c r="B7525" s="1091" t="s">
        <v>3296</v>
      </c>
      <c r="C7525" s="631"/>
      <c r="D7525" s="643"/>
      <c r="E7525" s="718"/>
      <c r="F7525" s="615">
        <f t="shared" si="106"/>
        <v>0</v>
      </c>
    </row>
    <row r="7526" spans="1:6">
      <c r="A7526" s="1081"/>
      <c r="B7526" s="1091" t="s">
        <v>3230</v>
      </c>
      <c r="C7526" s="631"/>
      <c r="D7526" s="643"/>
      <c r="E7526" s="718"/>
      <c r="F7526" s="615">
        <f t="shared" si="106"/>
        <v>0</v>
      </c>
    </row>
    <row r="7527" spans="1:6">
      <c r="A7527" s="1081"/>
      <c r="B7527" s="1091" t="s">
        <v>3740</v>
      </c>
      <c r="C7527" s="631" t="s">
        <v>2043</v>
      </c>
      <c r="D7527" s="643">
        <v>3</v>
      </c>
      <c r="E7527" s="718"/>
      <c r="F7527" s="615">
        <f t="shared" si="106"/>
        <v>0</v>
      </c>
    </row>
    <row r="7528" spans="1:6">
      <c r="A7528" s="1081"/>
      <c r="B7528" s="1091"/>
      <c r="C7528" s="631"/>
      <c r="D7528" s="643"/>
      <c r="E7528" s="718"/>
      <c r="F7528" s="615">
        <f t="shared" si="106"/>
        <v>0</v>
      </c>
    </row>
    <row r="7529" spans="1:6">
      <c r="A7529" s="1081" t="s">
        <v>1854</v>
      </c>
      <c r="B7529" s="1091" t="s">
        <v>3301</v>
      </c>
      <c r="C7529" s="631"/>
      <c r="D7529" s="643"/>
      <c r="E7529" s="718"/>
      <c r="F7529" s="615">
        <f t="shared" si="106"/>
        <v>0</v>
      </c>
    </row>
    <row r="7530" spans="1:6">
      <c r="A7530" s="1081"/>
      <c r="B7530" s="1091" t="s">
        <v>3302</v>
      </c>
      <c r="C7530" s="631"/>
      <c r="D7530" s="643"/>
      <c r="E7530" s="718"/>
      <c r="F7530" s="615">
        <f t="shared" si="106"/>
        <v>0</v>
      </c>
    </row>
    <row r="7531" spans="1:6">
      <c r="A7531" s="1081"/>
      <c r="B7531" s="1091"/>
      <c r="C7531" s="631" t="s">
        <v>63</v>
      </c>
      <c r="D7531" s="643">
        <v>6</v>
      </c>
      <c r="E7531" s="718"/>
      <c r="F7531" s="615">
        <f t="shared" si="106"/>
        <v>0</v>
      </c>
    </row>
    <row r="7532" spans="1:6">
      <c r="A7532" s="1081"/>
      <c r="B7532" s="1091"/>
      <c r="C7532" s="631"/>
      <c r="D7532" s="643"/>
      <c r="E7532" s="718"/>
      <c r="F7532" s="615">
        <f t="shared" si="106"/>
        <v>0</v>
      </c>
    </row>
    <row r="7533" spans="1:6">
      <c r="A7533" s="1081" t="s">
        <v>1855</v>
      </c>
      <c r="B7533" s="1091" t="s">
        <v>3303</v>
      </c>
      <c r="C7533" s="631"/>
      <c r="D7533" s="643"/>
      <c r="E7533" s="718"/>
      <c r="F7533" s="615">
        <f t="shared" si="106"/>
        <v>0</v>
      </c>
    </row>
    <row r="7534" spans="1:6">
      <c r="A7534" s="1081"/>
      <c r="B7534" s="1091" t="s">
        <v>3304</v>
      </c>
      <c r="C7534" s="631"/>
      <c r="D7534" s="643"/>
      <c r="E7534" s="718"/>
      <c r="F7534" s="615">
        <f t="shared" ref="F7534:F7597" si="107">D7534*E7534</f>
        <v>0</v>
      </c>
    </row>
    <row r="7535" spans="1:6">
      <c r="A7535" s="1081"/>
      <c r="B7535" s="1091"/>
      <c r="C7535" s="631" t="s">
        <v>63</v>
      </c>
      <c r="D7535" s="643">
        <v>6</v>
      </c>
      <c r="E7535" s="718"/>
      <c r="F7535" s="615">
        <f t="shared" si="107"/>
        <v>0</v>
      </c>
    </row>
    <row r="7536" spans="1:6">
      <c r="A7536" s="1081"/>
      <c r="B7536" s="1091"/>
      <c r="C7536" s="631"/>
      <c r="D7536" s="643"/>
      <c r="E7536" s="718"/>
      <c r="F7536" s="615">
        <f t="shared" si="107"/>
        <v>0</v>
      </c>
    </row>
    <row r="7537" spans="1:6" ht="25.5">
      <c r="A7537" s="1081" t="s">
        <v>1857</v>
      </c>
      <c r="B7537" s="1091" t="s">
        <v>3305</v>
      </c>
      <c r="C7537" s="631"/>
      <c r="D7537" s="643"/>
      <c r="E7537" s="718"/>
      <c r="F7537" s="615">
        <f t="shared" si="107"/>
        <v>0</v>
      </c>
    </row>
    <row r="7538" spans="1:6">
      <c r="A7538" s="1081"/>
      <c r="B7538" s="1091" t="s">
        <v>3306</v>
      </c>
      <c r="C7538" s="631" t="s">
        <v>2043</v>
      </c>
      <c r="D7538" s="643">
        <v>1</v>
      </c>
      <c r="E7538" s="718"/>
      <c r="F7538" s="615">
        <f t="shared" si="107"/>
        <v>0</v>
      </c>
    </row>
    <row r="7539" spans="1:6">
      <c r="A7539" s="1081"/>
      <c r="B7539" s="1091"/>
      <c r="C7539" s="631"/>
      <c r="D7539" s="643"/>
      <c r="E7539" s="718"/>
      <c r="F7539" s="615">
        <f t="shared" si="107"/>
        <v>0</v>
      </c>
    </row>
    <row r="7540" spans="1:6">
      <c r="A7540" s="1081" t="s">
        <v>3307</v>
      </c>
      <c r="B7540" s="1091" t="s">
        <v>3308</v>
      </c>
      <c r="C7540" s="631" t="s">
        <v>2043</v>
      </c>
      <c r="D7540" s="643">
        <v>1</v>
      </c>
      <c r="E7540" s="718"/>
      <c r="F7540" s="615">
        <f t="shared" si="107"/>
        <v>0</v>
      </c>
    </row>
    <row r="7541" spans="1:6">
      <c r="A7541" s="1081"/>
      <c r="B7541" s="1091"/>
      <c r="C7541" s="631"/>
      <c r="D7541" s="643"/>
      <c r="E7541" s="718"/>
      <c r="F7541" s="615">
        <f t="shared" si="107"/>
        <v>0</v>
      </c>
    </row>
    <row r="7542" spans="1:6">
      <c r="A7542" s="1081" t="s">
        <v>3309</v>
      </c>
      <c r="B7542" s="1091" t="s">
        <v>3310</v>
      </c>
      <c r="C7542" s="631" t="s">
        <v>2043</v>
      </c>
      <c r="D7542" s="643">
        <v>1</v>
      </c>
      <c r="E7542" s="718"/>
      <c r="F7542" s="615">
        <f t="shared" si="107"/>
        <v>0</v>
      </c>
    </row>
    <row r="7543" spans="1:6">
      <c r="A7543" s="1081"/>
      <c r="B7543" s="1091"/>
      <c r="C7543" s="631"/>
      <c r="D7543" s="643"/>
      <c r="E7543" s="718"/>
      <c r="F7543" s="615">
        <f t="shared" si="107"/>
        <v>0</v>
      </c>
    </row>
    <row r="7544" spans="1:6">
      <c r="A7544" s="1081" t="s">
        <v>3311</v>
      </c>
      <c r="B7544" s="1091" t="s">
        <v>3312</v>
      </c>
      <c r="C7544" s="631" t="s">
        <v>2043</v>
      </c>
      <c r="D7544" s="643">
        <v>1</v>
      </c>
      <c r="E7544" s="718"/>
      <c r="F7544" s="615">
        <f t="shared" si="107"/>
        <v>0</v>
      </c>
    </row>
    <row r="7545" spans="1:6">
      <c r="A7545" s="1081"/>
      <c r="B7545" s="1091"/>
      <c r="C7545" s="631"/>
      <c r="D7545" s="643"/>
      <c r="E7545" s="718"/>
      <c r="F7545" s="615">
        <f t="shared" si="107"/>
        <v>0</v>
      </c>
    </row>
    <row r="7546" spans="1:6">
      <c r="A7546" s="1081" t="s">
        <v>3313</v>
      </c>
      <c r="B7546" s="1091" t="s">
        <v>3314</v>
      </c>
      <c r="C7546" s="631" t="s">
        <v>2043</v>
      </c>
      <c r="D7546" s="643">
        <v>1</v>
      </c>
      <c r="E7546" s="718"/>
      <c r="F7546" s="615">
        <f t="shared" si="107"/>
        <v>0</v>
      </c>
    </row>
    <row r="7547" spans="1:6">
      <c r="A7547" s="1081"/>
      <c r="B7547" s="1091"/>
      <c r="C7547" s="631"/>
      <c r="D7547" s="643"/>
      <c r="E7547" s="718"/>
      <c r="F7547" s="615">
        <f t="shared" si="107"/>
        <v>0</v>
      </c>
    </row>
    <row r="7548" spans="1:6" ht="25.5">
      <c r="A7548" s="1081" t="s">
        <v>3315</v>
      </c>
      <c r="B7548" s="1091" t="s">
        <v>3316</v>
      </c>
      <c r="C7548" s="631"/>
      <c r="D7548" s="643"/>
      <c r="E7548" s="718"/>
      <c r="F7548" s="615">
        <f t="shared" si="107"/>
        <v>0</v>
      </c>
    </row>
    <row r="7549" spans="1:6">
      <c r="A7549" s="1081"/>
      <c r="B7549" s="1091" t="s">
        <v>3317</v>
      </c>
      <c r="C7549" s="631" t="s">
        <v>136</v>
      </c>
      <c r="D7549" s="643">
        <v>1</v>
      </c>
      <c r="E7549" s="718"/>
      <c r="F7549" s="615">
        <f t="shared" si="107"/>
        <v>0</v>
      </c>
    </row>
    <row r="7550" spans="1:6">
      <c r="A7550" s="1081"/>
      <c r="B7550" s="1091"/>
      <c r="C7550" s="631"/>
      <c r="D7550" s="643"/>
      <c r="E7550" s="718"/>
      <c r="F7550" s="615">
        <f t="shared" si="107"/>
        <v>0</v>
      </c>
    </row>
    <row r="7551" spans="1:6">
      <c r="A7551" s="1081" t="s">
        <v>3318</v>
      </c>
      <c r="B7551" s="1091" t="s">
        <v>3319</v>
      </c>
      <c r="C7551" s="631" t="s">
        <v>136</v>
      </c>
      <c r="D7551" s="643">
        <v>2</v>
      </c>
      <c r="E7551" s="718"/>
      <c r="F7551" s="615">
        <f t="shared" si="107"/>
        <v>0</v>
      </c>
    </row>
    <row r="7552" spans="1:6">
      <c r="A7552" s="1081"/>
      <c r="B7552" s="1091"/>
      <c r="C7552" s="631"/>
      <c r="D7552" s="643"/>
      <c r="E7552" s="718"/>
      <c r="F7552" s="615">
        <f t="shared" si="107"/>
        <v>0</v>
      </c>
    </row>
    <row r="7553" spans="1:6">
      <c r="A7553" s="1081" t="s">
        <v>3320</v>
      </c>
      <c r="B7553" s="1091" t="s">
        <v>3321</v>
      </c>
      <c r="C7553" s="631" t="s">
        <v>136</v>
      </c>
      <c r="D7553" s="643">
        <v>2</v>
      </c>
      <c r="E7553" s="718"/>
      <c r="F7553" s="615">
        <f t="shared" si="107"/>
        <v>0</v>
      </c>
    </row>
    <row r="7554" spans="1:6">
      <c r="A7554" s="1081"/>
      <c r="B7554" s="1091"/>
      <c r="C7554" s="631"/>
      <c r="D7554" s="643"/>
      <c r="E7554" s="718"/>
      <c r="F7554" s="615">
        <f t="shared" si="107"/>
        <v>0</v>
      </c>
    </row>
    <row r="7555" spans="1:6">
      <c r="A7555" s="1081" t="s">
        <v>3322</v>
      </c>
      <c r="B7555" s="1091" t="s">
        <v>3323</v>
      </c>
      <c r="C7555" s="631"/>
      <c r="D7555" s="643"/>
      <c r="E7555" s="718"/>
      <c r="F7555" s="615">
        <f t="shared" si="107"/>
        <v>0</v>
      </c>
    </row>
    <row r="7556" spans="1:6" ht="25.5">
      <c r="A7556" s="1081"/>
      <c r="B7556" s="1091" t="s">
        <v>3324</v>
      </c>
      <c r="C7556" s="631" t="s">
        <v>2043</v>
      </c>
      <c r="D7556" s="643">
        <v>1</v>
      </c>
      <c r="E7556" s="718"/>
      <c r="F7556" s="615">
        <f t="shared" si="107"/>
        <v>0</v>
      </c>
    </row>
    <row r="7557" spans="1:6">
      <c r="A7557" s="1081"/>
      <c r="B7557" s="1091"/>
      <c r="C7557" s="631"/>
      <c r="D7557" s="643"/>
      <c r="E7557" s="718"/>
      <c r="F7557" s="615">
        <f t="shared" si="107"/>
        <v>0</v>
      </c>
    </row>
    <row r="7558" spans="1:6">
      <c r="A7558" s="1081" t="s">
        <v>3325</v>
      </c>
      <c r="B7558" s="1091" t="s">
        <v>3323</v>
      </c>
      <c r="C7558" s="631"/>
      <c r="D7558" s="643"/>
      <c r="E7558" s="718"/>
      <c r="F7558" s="615">
        <f t="shared" si="107"/>
        <v>0</v>
      </c>
    </row>
    <row r="7559" spans="1:6">
      <c r="A7559" s="1081"/>
      <c r="B7559" s="1091" t="s">
        <v>3326</v>
      </c>
      <c r="C7559" s="631"/>
      <c r="D7559" s="643"/>
      <c r="E7559" s="718"/>
      <c r="F7559" s="615">
        <f t="shared" si="107"/>
        <v>0</v>
      </c>
    </row>
    <row r="7560" spans="1:6">
      <c r="A7560" s="1081"/>
      <c r="B7560" s="1091" t="s">
        <v>3327</v>
      </c>
      <c r="C7560" s="631" t="s">
        <v>2043</v>
      </c>
      <c r="D7560" s="643">
        <v>1</v>
      </c>
      <c r="E7560" s="718"/>
      <c r="F7560" s="615">
        <f t="shared" si="107"/>
        <v>0</v>
      </c>
    </row>
    <row r="7561" spans="1:6">
      <c r="A7561" s="1081"/>
      <c r="B7561" s="1091"/>
      <c r="C7561" s="631"/>
      <c r="D7561" s="643"/>
      <c r="E7561" s="718"/>
      <c r="F7561" s="615">
        <f t="shared" si="107"/>
        <v>0</v>
      </c>
    </row>
    <row r="7562" spans="1:6" ht="25.5">
      <c r="A7562" s="1081" t="s">
        <v>3328</v>
      </c>
      <c r="B7562" s="1091" t="s">
        <v>3329</v>
      </c>
      <c r="C7562" s="631"/>
      <c r="D7562" s="643"/>
      <c r="E7562" s="718"/>
      <c r="F7562" s="615">
        <f t="shared" si="107"/>
        <v>0</v>
      </c>
    </row>
    <row r="7563" spans="1:6">
      <c r="A7563" s="1081"/>
      <c r="B7563" s="1091" t="s">
        <v>3330</v>
      </c>
      <c r="C7563" s="631" t="s">
        <v>2043</v>
      </c>
      <c r="D7563" s="643">
        <v>1</v>
      </c>
      <c r="E7563" s="718"/>
      <c r="F7563" s="615">
        <f t="shared" si="107"/>
        <v>0</v>
      </c>
    </row>
    <row r="7564" spans="1:6">
      <c r="A7564" s="1081"/>
      <c r="B7564" s="1091"/>
      <c r="C7564" s="631"/>
      <c r="D7564" s="643"/>
      <c r="E7564" s="718"/>
      <c r="F7564" s="615">
        <f t="shared" si="107"/>
        <v>0</v>
      </c>
    </row>
    <row r="7565" spans="1:6" ht="25.5">
      <c r="A7565" s="1081" t="s">
        <v>3331</v>
      </c>
      <c r="B7565" s="1091" t="s">
        <v>3332</v>
      </c>
      <c r="C7565" s="631"/>
      <c r="D7565" s="643"/>
      <c r="E7565" s="718"/>
      <c r="F7565" s="615">
        <f t="shared" si="107"/>
        <v>0</v>
      </c>
    </row>
    <row r="7566" spans="1:6">
      <c r="A7566" s="1081"/>
      <c r="B7566" s="1091" t="s">
        <v>3333</v>
      </c>
      <c r="C7566" s="631" t="s">
        <v>2043</v>
      </c>
      <c r="D7566" s="643">
        <v>1</v>
      </c>
      <c r="E7566" s="718"/>
      <c r="F7566" s="615">
        <f t="shared" si="107"/>
        <v>0</v>
      </c>
    </row>
    <row r="7567" spans="1:6">
      <c r="A7567" s="1081"/>
      <c r="B7567" s="1091"/>
      <c r="C7567" s="631"/>
      <c r="D7567" s="643"/>
      <c r="E7567" s="718"/>
      <c r="F7567" s="615">
        <f t="shared" si="107"/>
        <v>0</v>
      </c>
    </row>
    <row r="7568" spans="1:6">
      <c r="A7568" s="1081" t="s">
        <v>3334</v>
      </c>
      <c r="B7568" s="1091" t="s">
        <v>3335</v>
      </c>
      <c r="C7568" s="631" t="s">
        <v>2043</v>
      </c>
      <c r="D7568" s="643">
        <v>1</v>
      </c>
      <c r="E7568" s="718"/>
      <c r="F7568" s="615">
        <f t="shared" si="107"/>
        <v>0</v>
      </c>
    </row>
    <row r="7569" spans="1:6">
      <c r="A7569" s="1081"/>
      <c r="B7569" s="1091"/>
      <c r="C7569" s="631"/>
      <c r="D7569" s="643"/>
      <c r="E7569" s="718"/>
      <c r="F7569" s="615">
        <f t="shared" si="107"/>
        <v>0</v>
      </c>
    </row>
    <row r="7570" spans="1:6" ht="25.5">
      <c r="A7570" s="1081" t="s">
        <v>3336</v>
      </c>
      <c r="B7570" s="1091" t="s">
        <v>3337</v>
      </c>
      <c r="C7570" s="631" t="s">
        <v>2043</v>
      </c>
      <c r="D7570" s="643">
        <v>1</v>
      </c>
      <c r="E7570" s="718"/>
      <c r="F7570" s="615">
        <f t="shared" si="107"/>
        <v>0</v>
      </c>
    </row>
    <row r="7571" spans="1:6">
      <c r="A7571" s="1081"/>
      <c r="B7571" s="1091"/>
      <c r="C7571" s="631"/>
      <c r="D7571" s="643"/>
      <c r="E7571" s="718"/>
      <c r="F7571" s="615">
        <f t="shared" si="107"/>
        <v>0</v>
      </c>
    </row>
    <row r="7572" spans="1:6" ht="25.5">
      <c r="A7572" s="1081" t="s">
        <v>3338</v>
      </c>
      <c r="B7572" s="1091" t="s">
        <v>3339</v>
      </c>
      <c r="C7572" s="631" t="s">
        <v>2043</v>
      </c>
      <c r="D7572" s="643">
        <v>1</v>
      </c>
      <c r="E7572" s="718"/>
      <c r="F7572" s="615">
        <f t="shared" si="107"/>
        <v>0</v>
      </c>
    </row>
    <row r="7573" spans="1:6">
      <c r="A7573" s="1081"/>
      <c r="B7573" s="1091"/>
      <c r="C7573" s="631"/>
      <c r="D7573" s="643"/>
      <c r="E7573" s="718"/>
      <c r="F7573" s="615">
        <f t="shared" si="107"/>
        <v>0</v>
      </c>
    </row>
    <row r="7574" spans="1:6" ht="25.5">
      <c r="A7574" s="1081" t="s">
        <v>3340</v>
      </c>
      <c r="B7574" s="1091" t="s">
        <v>3341</v>
      </c>
      <c r="C7574" s="631"/>
      <c r="D7574" s="643"/>
      <c r="E7574" s="718"/>
      <c r="F7574" s="615">
        <f t="shared" si="107"/>
        <v>0</v>
      </c>
    </row>
    <row r="7575" spans="1:6">
      <c r="A7575" s="1081"/>
      <c r="B7575" s="1091" t="s">
        <v>3491</v>
      </c>
      <c r="C7575" s="631" t="s">
        <v>2043</v>
      </c>
      <c r="D7575" s="643">
        <v>1</v>
      </c>
      <c r="E7575" s="718"/>
      <c r="F7575" s="615">
        <f t="shared" si="107"/>
        <v>0</v>
      </c>
    </row>
    <row r="7576" spans="1:6">
      <c r="A7576" s="1081"/>
      <c r="B7576" s="1091"/>
      <c r="C7576" s="631"/>
      <c r="D7576" s="643"/>
      <c r="E7576" s="718"/>
      <c r="F7576" s="615">
        <f t="shared" si="107"/>
        <v>0</v>
      </c>
    </row>
    <row r="7577" spans="1:6" ht="25.5">
      <c r="A7577" s="1081" t="s">
        <v>3342</v>
      </c>
      <c r="B7577" s="1091" t="s">
        <v>3343</v>
      </c>
      <c r="C7577" s="631" t="s">
        <v>2043</v>
      </c>
      <c r="D7577" s="643">
        <v>1</v>
      </c>
      <c r="E7577" s="718"/>
      <c r="F7577" s="615">
        <f t="shared" si="107"/>
        <v>0</v>
      </c>
    </row>
    <row r="7578" spans="1:6">
      <c r="A7578" s="1081"/>
      <c r="B7578" s="1091"/>
      <c r="C7578" s="631"/>
      <c r="D7578" s="643"/>
      <c r="E7578" s="718"/>
      <c r="F7578" s="615">
        <f t="shared" si="107"/>
        <v>0</v>
      </c>
    </row>
    <row r="7579" spans="1:6" ht="25.5">
      <c r="A7579" s="1081" t="s">
        <v>3344</v>
      </c>
      <c r="B7579" s="1091" t="s">
        <v>3345</v>
      </c>
      <c r="C7579" s="631"/>
      <c r="D7579" s="643"/>
      <c r="E7579" s="718"/>
      <c r="F7579" s="615">
        <f t="shared" si="107"/>
        <v>0</v>
      </c>
    </row>
    <row r="7580" spans="1:6">
      <c r="A7580" s="1081"/>
      <c r="B7580" s="1091" t="s">
        <v>3346</v>
      </c>
      <c r="C7580" s="631" t="s">
        <v>2043</v>
      </c>
      <c r="D7580" s="643">
        <v>1</v>
      </c>
      <c r="E7580" s="718"/>
      <c r="F7580" s="615">
        <f t="shared" si="107"/>
        <v>0</v>
      </c>
    </row>
    <row r="7581" spans="1:6">
      <c r="A7581" s="1081"/>
      <c r="B7581" s="1091"/>
      <c r="C7581" s="631"/>
      <c r="D7581" s="643"/>
      <c r="E7581" s="718"/>
      <c r="F7581" s="615">
        <f t="shared" si="107"/>
        <v>0</v>
      </c>
    </row>
    <row r="7582" spans="1:6" ht="25.5">
      <c r="A7582" s="1081" t="s">
        <v>3347</v>
      </c>
      <c r="B7582" s="1091" t="s">
        <v>3348</v>
      </c>
      <c r="C7582" s="631"/>
      <c r="D7582" s="643"/>
      <c r="E7582" s="718"/>
      <c r="F7582" s="615">
        <f t="shared" si="107"/>
        <v>0</v>
      </c>
    </row>
    <row r="7583" spans="1:6">
      <c r="A7583" s="1081"/>
      <c r="B7583" s="1091" t="s">
        <v>3349</v>
      </c>
      <c r="C7583" s="631" t="s">
        <v>2043</v>
      </c>
      <c r="D7583" s="643">
        <v>1</v>
      </c>
      <c r="E7583" s="718"/>
      <c r="F7583" s="615">
        <f t="shared" si="107"/>
        <v>0</v>
      </c>
    </row>
    <row r="7584" spans="1:6">
      <c r="A7584" s="1081"/>
      <c r="B7584" s="1091"/>
      <c r="C7584" s="631"/>
      <c r="D7584" s="643"/>
      <c r="E7584" s="718"/>
      <c r="F7584" s="615">
        <f t="shared" si="107"/>
        <v>0</v>
      </c>
    </row>
    <row r="7585" spans="1:6" ht="25.5">
      <c r="A7585" s="1081" t="s">
        <v>3350</v>
      </c>
      <c r="B7585" s="1091" t="s">
        <v>3351</v>
      </c>
      <c r="C7585" s="631" t="s">
        <v>2043</v>
      </c>
      <c r="D7585" s="643">
        <v>1</v>
      </c>
      <c r="E7585" s="718"/>
      <c r="F7585" s="615">
        <f t="shared" si="107"/>
        <v>0</v>
      </c>
    </row>
    <row r="7586" spans="1:6">
      <c r="A7586" s="1081"/>
      <c r="B7586" s="1091"/>
      <c r="C7586" s="631"/>
      <c r="D7586" s="643"/>
      <c r="E7586" s="718"/>
      <c r="F7586" s="615">
        <f t="shared" si="107"/>
        <v>0</v>
      </c>
    </row>
    <row r="7587" spans="1:6" ht="25.5">
      <c r="A7587" s="1081" t="s">
        <v>3350</v>
      </c>
      <c r="B7587" s="1091" t="s">
        <v>3352</v>
      </c>
      <c r="C7587" s="631" t="s">
        <v>2043</v>
      </c>
      <c r="D7587" s="643">
        <v>1</v>
      </c>
      <c r="E7587" s="718"/>
      <c r="F7587" s="615">
        <f t="shared" si="107"/>
        <v>0</v>
      </c>
    </row>
    <row r="7588" spans="1:6">
      <c r="A7588" s="1081"/>
      <c r="B7588" s="1091"/>
      <c r="C7588" s="631"/>
      <c r="D7588" s="643"/>
      <c r="E7588" s="718"/>
      <c r="F7588" s="615">
        <f t="shared" si="107"/>
        <v>0</v>
      </c>
    </row>
    <row r="7589" spans="1:6" ht="25.5">
      <c r="A7589" s="1081" t="s">
        <v>3353</v>
      </c>
      <c r="B7589" s="1091" t="s">
        <v>3354</v>
      </c>
      <c r="C7589" s="631"/>
      <c r="D7589" s="643"/>
      <c r="E7589" s="718"/>
      <c r="F7589" s="615">
        <f t="shared" si="107"/>
        <v>0</v>
      </c>
    </row>
    <row r="7590" spans="1:6" ht="25.5">
      <c r="A7590" s="1081"/>
      <c r="B7590" s="1091" t="s">
        <v>3355</v>
      </c>
      <c r="C7590" s="631"/>
      <c r="D7590" s="643"/>
      <c r="E7590" s="718"/>
      <c r="F7590" s="615">
        <f t="shared" si="107"/>
        <v>0</v>
      </c>
    </row>
    <row r="7591" spans="1:6" ht="25.5">
      <c r="A7591" s="1081"/>
      <c r="B7591" s="1091" t="s">
        <v>3356</v>
      </c>
      <c r="C7591" s="631"/>
      <c r="D7591" s="643"/>
      <c r="E7591" s="718"/>
      <c r="F7591" s="615">
        <f t="shared" si="107"/>
        <v>0</v>
      </c>
    </row>
    <row r="7592" spans="1:6" ht="25.5">
      <c r="A7592" s="1081"/>
      <c r="B7592" s="1091" t="s">
        <v>3357</v>
      </c>
      <c r="C7592" s="631" t="s">
        <v>2043</v>
      </c>
      <c r="D7592" s="643">
        <v>1</v>
      </c>
      <c r="E7592" s="718"/>
      <c r="F7592" s="615">
        <f t="shared" si="107"/>
        <v>0</v>
      </c>
    </row>
    <row r="7593" spans="1:6">
      <c r="A7593" s="1081"/>
      <c r="B7593" s="1091"/>
      <c r="C7593" s="631"/>
      <c r="D7593" s="643"/>
      <c r="E7593" s="718"/>
      <c r="F7593" s="615">
        <f t="shared" si="107"/>
        <v>0</v>
      </c>
    </row>
    <row r="7594" spans="1:6" ht="25.5">
      <c r="A7594" s="1081" t="s">
        <v>3358</v>
      </c>
      <c r="B7594" s="1091" t="s">
        <v>3359</v>
      </c>
      <c r="C7594" s="631" t="s">
        <v>2043</v>
      </c>
      <c r="D7594" s="643">
        <v>1</v>
      </c>
      <c r="E7594" s="718"/>
      <c r="F7594" s="615">
        <f t="shared" si="107"/>
        <v>0</v>
      </c>
    </row>
    <row r="7595" spans="1:6">
      <c r="A7595" s="1081"/>
      <c r="B7595" s="1091"/>
      <c r="C7595" s="631"/>
      <c r="D7595" s="643"/>
      <c r="E7595" s="718"/>
      <c r="F7595" s="615">
        <f t="shared" si="107"/>
        <v>0</v>
      </c>
    </row>
    <row r="7596" spans="1:6">
      <c r="A7596" s="1081" t="s">
        <v>3360</v>
      </c>
      <c r="B7596" s="1091" t="s">
        <v>3361</v>
      </c>
      <c r="C7596" s="631"/>
      <c r="D7596" s="643"/>
      <c r="E7596" s="718"/>
      <c r="F7596" s="615">
        <f t="shared" si="107"/>
        <v>0</v>
      </c>
    </row>
    <row r="7597" spans="1:6">
      <c r="A7597" s="1081"/>
      <c r="B7597" s="1091"/>
      <c r="C7597" s="631"/>
      <c r="D7597" s="643"/>
      <c r="E7597" s="718"/>
      <c r="F7597" s="615">
        <f t="shared" si="107"/>
        <v>0</v>
      </c>
    </row>
    <row r="7598" spans="1:6" ht="25.5">
      <c r="A7598" s="1081" t="s">
        <v>3362</v>
      </c>
      <c r="B7598" s="1091" t="s">
        <v>3363</v>
      </c>
      <c r="C7598" s="631" t="s">
        <v>2043</v>
      </c>
      <c r="D7598" s="643">
        <v>1</v>
      </c>
      <c r="E7598" s="718"/>
      <c r="F7598" s="615">
        <f t="shared" ref="F7598:F7600" si="108">D7598*E7598</f>
        <v>0</v>
      </c>
    </row>
    <row r="7599" spans="1:6">
      <c r="A7599" s="1081"/>
      <c r="B7599" s="1091"/>
      <c r="C7599" s="631"/>
      <c r="D7599" s="643"/>
      <c r="E7599" s="718"/>
      <c r="F7599" s="615">
        <f t="shared" si="108"/>
        <v>0</v>
      </c>
    </row>
    <row r="7600" spans="1:6" ht="25.5">
      <c r="A7600" s="1081" t="s">
        <v>3364</v>
      </c>
      <c r="B7600" s="1091" t="s">
        <v>3365</v>
      </c>
      <c r="C7600" s="631" t="s">
        <v>2043</v>
      </c>
      <c r="D7600" s="643">
        <v>1</v>
      </c>
      <c r="E7600" s="718"/>
      <c r="F7600" s="615">
        <f t="shared" si="108"/>
        <v>0</v>
      </c>
    </row>
    <row r="7601" spans="1:6">
      <c r="A7601" s="1081"/>
      <c r="B7601" s="1091"/>
      <c r="C7601" s="631"/>
      <c r="D7601" s="1092"/>
      <c r="E7601" s="718"/>
      <c r="F7601" s="615"/>
    </row>
    <row r="7602" spans="1:6" ht="51">
      <c r="A7602" s="1081"/>
      <c r="B7602" s="1091" t="s">
        <v>3904</v>
      </c>
      <c r="C7602" s="631"/>
      <c r="D7602" s="1092"/>
      <c r="E7602" s="718"/>
      <c r="F7602" s="615"/>
    </row>
    <row r="7603" spans="1:6">
      <c r="A7603" s="1081"/>
      <c r="B7603" s="1091"/>
      <c r="C7603" s="631"/>
      <c r="D7603" s="1092"/>
      <c r="E7603" s="718"/>
      <c r="F7603" s="635"/>
    </row>
    <row r="7604" spans="1:6">
      <c r="A7604" s="1081"/>
      <c r="B7604" s="1091"/>
      <c r="C7604" s="631"/>
      <c r="D7604" s="1092"/>
      <c r="E7604" s="718"/>
      <c r="F7604" s="635"/>
    </row>
    <row r="7605" spans="1:6" ht="25.5">
      <c r="A7605" s="1149"/>
      <c r="B7605" s="499" t="s">
        <v>3366</v>
      </c>
      <c r="C7605" s="1150"/>
      <c r="D7605" s="1151"/>
      <c r="E7605" s="706"/>
      <c r="F7605" s="36">
        <f>SUM(F7215:F7601)</f>
        <v>0</v>
      </c>
    </row>
    <row r="7606" spans="1:6">
      <c r="A7606" s="1081"/>
      <c r="B7606" s="1091"/>
      <c r="C7606" s="631"/>
      <c r="D7606" s="1092"/>
      <c r="E7606" s="718"/>
      <c r="F7606" s="635"/>
    </row>
    <row r="7607" spans="1:6">
      <c r="A7607" s="1081"/>
      <c r="B7607" s="498" t="s">
        <v>3186</v>
      </c>
      <c r="C7607" s="631"/>
      <c r="D7607" s="1092"/>
      <c r="E7607" s="718"/>
      <c r="F7607" s="635"/>
    </row>
    <row r="7608" spans="1:6">
      <c r="A7608" s="1081"/>
      <c r="B7608" s="1091"/>
      <c r="C7608" s="631"/>
      <c r="D7608" s="1092"/>
      <c r="E7608" s="718"/>
      <c r="F7608" s="635"/>
    </row>
    <row r="7609" spans="1:6">
      <c r="A7609" s="1081"/>
      <c r="B7609" s="498" t="s">
        <v>3367</v>
      </c>
      <c r="C7609" s="631"/>
      <c r="D7609" s="1092"/>
      <c r="E7609" s="718"/>
      <c r="F7609" s="635"/>
    </row>
    <row r="7610" spans="1:6">
      <c r="A7610" s="1081"/>
      <c r="B7610" s="1091"/>
      <c r="C7610" s="631"/>
      <c r="D7610" s="1092"/>
      <c r="E7610" s="718"/>
      <c r="F7610" s="635"/>
    </row>
    <row r="7611" spans="1:6" ht="25.5">
      <c r="A7611" s="1081" t="s">
        <v>198</v>
      </c>
      <c r="B7611" s="1091" t="s">
        <v>3368</v>
      </c>
      <c r="C7611" s="631"/>
      <c r="D7611" s="1167"/>
      <c r="E7611" s="718"/>
      <c r="F7611" s="635"/>
    </row>
    <row r="7612" spans="1:6">
      <c r="A7612" s="1081"/>
      <c r="B7612" s="1091" t="s">
        <v>3369</v>
      </c>
      <c r="C7612" s="631"/>
      <c r="D7612" s="1167"/>
      <c r="E7612" s="718"/>
      <c r="F7612" s="635"/>
    </row>
    <row r="7613" spans="1:6" ht="25.5">
      <c r="A7613" s="1081"/>
      <c r="B7613" s="1091" t="s">
        <v>3726</v>
      </c>
      <c r="C7613" s="631" t="s">
        <v>136</v>
      </c>
      <c r="D7613" s="643">
        <v>46</v>
      </c>
      <c r="E7613" s="718"/>
      <c r="F7613" s="615">
        <f>D7613*E7613</f>
        <v>0</v>
      </c>
    </row>
    <row r="7614" spans="1:6">
      <c r="A7614" s="1081"/>
      <c r="B7614" s="1091"/>
      <c r="C7614" s="631"/>
      <c r="D7614" s="643"/>
      <c r="E7614" s="718"/>
      <c r="F7614" s="615">
        <f t="shared" ref="F7614:F7678" si="109">D7614*E7614</f>
        <v>0</v>
      </c>
    </row>
    <row r="7615" spans="1:6" ht="30" customHeight="1">
      <c r="A7615" s="1081" t="s">
        <v>200</v>
      </c>
      <c r="B7615" s="634" t="s">
        <v>3370</v>
      </c>
      <c r="C7615" s="631"/>
      <c r="D7615" s="643"/>
      <c r="E7615" s="718"/>
      <c r="F7615" s="615">
        <f t="shared" si="109"/>
        <v>0</v>
      </c>
    </row>
    <row r="7616" spans="1:6">
      <c r="A7616" s="1081"/>
      <c r="B7616" s="1091" t="s">
        <v>3905</v>
      </c>
      <c r="C7616" s="631" t="s">
        <v>136</v>
      </c>
      <c r="D7616" s="643">
        <v>74</v>
      </c>
      <c r="E7616" s="718"/>
      <c r="F7616" s="615">
        <f t="shared" si="109"/>
        <v>0</v>
      </c>
    </row>
    <row r="7617" spans="1:6">
      <c r="A7617" s="1081"/>
      <c r="B7617" s="1091"/>
      <c r="C7617" s="631"/>
      <c r="D7617" s="643"/>
      <c r="E7617" s="718"/>
      <c r="F7617" s="615">
        <f t="shared" si="109"/>
        <v>0</v>
      </c>
    </row>
    <row r="7618" spans="1:6" ht="25.5">
      <c r="A7618" s="1081" t="s">
        <v>203</v>
      </c>
      <c r="B7618" s="1091" t="s">
        <v>3371</v>
      </c>
      <c r="C7618" s="631"/>
      <c r="D7618" s="643"/>
      <c r="E7618" s="718"/>
      <c r="F7618" s="615">
        <f t="shared" si="109"/>
        <v>0</v>
      </c>
    </row>
    <row r="7619" spans="1:6">
      <c r="A7619" s="1081"/>
      <c r="B7619" s="1091" t="s">
        <v>3372</v>
      </c>
      <c r="C7619" s="631"/>
      <c r="D7619" s="643"/>
      <c r="E7619" s="718"/>
      <c r="F7619" s="615">
        <f t="shared" si="109"/>
        <v>0</v>
      </c>
    </row>
    <row r="7620" spans="1:6" ht="25.5">
      <c r="A7620" s="1081"/>
      <c r="B7620" s="1091" t="s">
        <v>3726</v>
      </c>
      <c r="C7620" s="631" t="s">
        <v>136</v>
      </c>
      <c r="D7620" s="643">
        <v>463</v>
      </c>
      <c r="E7620" s="718"/>
      <c r="F7620" s="615">
        <f t="shared" si="109"/>
        <v>0</v>
      </c>
    </row>
    <row r="7621" spans="1:6">
      <c r="A7621" s="1081"/>
      <c r="B7621" s="1091"/>
      <c r="C7621" s="631"/>
      <c r="D7621" s="643"/>
      <c r="E7621" s="718"/>
      <c r="F7621" s="615">
        <f t="shared" si="109"/>
        <v>0</v>
      </c>
    </row>
    <row r="7622" spans="1:6" ht="25.5">
      <c r="A7622" s="1081" t="s">
        <v>205</v>
      </c>
      <c r="B7622" s="1091" t="s">
        <v>3373</v>
      </c>
      <c r="C7622" s="631"/>
      <c r="D7622" s="643"/>
      <c r="E7622" s="718"/>
      <c r="F7622" s="615">
        <f t="shared" si="109"/>
        <v>0</v>
      </c>
    </row>
    <row r="7623" spans="1:6">
      <c r="A7623" s="1081"/>
      <c r="B7623" s="1091" t="s">
        <v>3374</v>
      </c>
      <c r="C7623" s="631"/>
      <c r="D7623" s="643"/>
      <c r="E7623" s="718"/>
      <c r="F7623" s="615">
        <f t="shared" si="109"/>
        <v>0</v>
      </c>
    </row>
    <row r="7624" spans="1:6" ht="25.5">
      <c r="A7624" s="1081"/>
      <c r="B7624" s="1091" t="s">
        <v>3726</v>
      </c>
      <c r="C7624" s="631" t="s">
        <v>136</v>
      </c>
      <c r="D7624" s="643">
        <v>32</v>
      </c>
      <c r="E7624" s="718"/>
      <c r="F7624" s="615">
        <f t="shared" si="109"/>
        <v>0</v>
      </c>
    </row>
    <row r="7625" spans="1:6">
      <c r="A7625" s="1081"/>
      <c r="B7625" s="1091"/>
      <c r="C7625" s="631"/>
      <c r="D7625" s="643"/>
      <c r="E7625" s="718"/>
      <c r="F7625" s="615">
        <f t="shared" si="109"/>
        <v>0</v>
      </c>
    </row>
    <row r="7626" spans="1:6" ht="25.5">
      <c r="A7626" s="1081" t="s">
        <v>137</v>
      </c>
      <c r="B7626" s="1091" t="s">
        <v>3375</v>
      </c>
      <c r="C7626" s="631"/>
      <c r="D7626" s="643"/>
      <c r="E7626" s="718"/>
      <c r="F7626" s="615">
        <f t="shared" si="109"/>
        <v>0</v>
      </c>
    </row>
    <row r="7627" spans="1:6">
      <c r="A7627" s="1081"/>
      <c r="B7627" s="1091" t="s">
        <v>3372</v>
      </c>
      <c r="C7627" s="631"/>
      <c r="D7627" s="643"/>
      <c r="E7627" s="718"/>
      <c r="F7627" s="615">
        <f t="shared" si="109"/>
        <v>0</v>
      </c>
    </row>
    <row r="7628" spans="1:6">
      <c r="A7628" s="1081"/>
      <c r="B7628" s="1091" t="s">
        <v>3376</v>
      </c>
      <c r="C7628" s="631"/>
      <c r="D7628" s="643"/>
      <c r="E7628" s="718"/>
      <c r="F7628" s="615">
        <f t="shared" si="109"/>
        <v>0</v>
      </c>
    </row>
    <row r="7629" spans="1:6" ht="25.5">
      <c r="A7629" s="1081"/>
      <c r="B7629" s="1091" t="s">
        <v>3726</v>
      </c>
      <c r="C7629" s="631" t="s">
        <v>136</v>
      </c>
      <c r="D7629" s="643">
        <v>4</v>
      </c>
      <c r="E7629" s="718"/>
      <c r="F7629" s="615">
        <f t="shared" si="109"/>
        <v>0</v>
      </c>
    </row>
    <row r="7630" spans="1:6">
      <c r="A7630" s="1081"/>
      <c r="B7630" s="1091"/>
      <c r="C7630" s="631"/>
      <c r="D7630" s="643"/>
      <c r="E7630" s="718"/>
      <c r="F7630" s="615">
        <f t="shared" si="109"/>
        <v>0</v>
      </c>
    </row>
    <row r="7631" spans="1:6" ht="25.5">
      <c r="A7631" s="1081" t="s">
        <v>144</v>
      </c>
      <c r="B7631" s="1091" t="s">
        <v>3377</v>
      </c>
      <c r="C7631" s="631"/>
      <c r="D7631" s="643"/>
      <c r="E7631" s="718"/>
      <c r="F7631" s="615">
        <f t="shared" si="109"/>
        <v>0</v>
      </c>
    </row>
    <row r="7632" spans="1:6" ht="25.5">
      <c r="A7632" s="1081"/>
      <c r="B7632" s="1091" t="s">
        <v>3378</v>
      </c>
      <c r="C7632" s="631"/>
      <c r="D7632" s="643"/>
      <c r="E7632" s="718"/>
      <c r="F7632" s="615">
        <f t="shared" si="109"/>
        <v>0</v>
      </c>
    </row>
    <row r="7633" spans="1:6" ht="25.5">
      <c r="A7633" s="1081"/>
      <c r="B7633" s="1091" t="s">
        <v>3379</v>
      </c>
      <c r="C7633" s="631"/>
      <c r="D7633" s="643"/>
      <c r="E7633" s="718"/>
      <c r="F7633" s="615">
        <f t="shared" si="109"/>
        <v>0</v>
      </c>
    </row>
    <row r="7634" spans="1:6" ht="39.75" customHeight="1">
      <c r="A7634" s="1081"/>
      <c r="B7634" s="1091" t="s">
        <v>3380</v>
      </c>
      <c r="C7634" s="631"/>
      <c r="D7634" s="643"/>
      <c r="E7634" s="718"/>
      <c r="F7634" s="615">
        <f t="shared" si="109"/>
        <v>0</v>
      </c>
    </row>
    <row r="7635" spans="1:6" ht="25.5">
      <c r="A7635" s="1081"/>
      <c r="B7635" s="1091" t="s">
        <v>3381</v>
      </c>
      <c r="C7635" s="631"/>
      <c r="D7635" s="643"/>
      <c r="E7635" s="718"/>
      <c r="F7635" s="615">
        <f t="shared" si="109"/>
        <v>0</v>
      </c>
    </row>
    <row r="7636" spans="1:6">
      <c r="A7636" s="1081"/>
      <c r="B7636" s="1091" t="s">
        <v>3382</v>
      </c>
      <c r="C7636" s="631"/>
      <c r="D7636" s="643"/>
      <c r="E7636" s="718"/>
      <c r="F7636" s="615">
        <f t="shared" si="109"/>
        <v>0</v>
      </c>
    </row>
    <row r="7637" spans="1:6" ht="25.5">
      <c r="A7637" s="1081"/>
      <c r="B7637" s="1091" t="s">
        <v>3726</v>
      </c>
      <c r="C7637" s="631" t="s">
        <v>136</v>
      </c>
      <c r="D7637" s="643">
        <v>7</v>
      </c>
      <c r="E7637" s="718"/>
      <c r="F7637" s="615">
        <f t="shared" si="109"/>
        <v>0</v>
      </c>
    </row>
    <row r="7638" spans="1:6">
      <c r="A7638" s="1081"/>
      <c r="B7638" s="1091"/>
      <c r="C7638" s="631"/>
      <c r="D7638" s="643"/>
      <c r="E7638" s="718"/>
      <c r="F7638" s="615">
        <f t="shared" si="109"/>
        <v>0</v>
      </c>
    </row>
    <row r="7639" spans="1:6" ht="25.5">
      <c r="A7639" s="1081" t="s">
        <v>147</v>
      </c>
      <c r="B7639" s="1091" t="s">
        <v>3383</v>
      </c>
      <c r="C7639" s="631"/>
      <c r="D7639" s="643"/>
      <c r="E7639" s="718"/>
      <c r="F7639" s="615">
        <f t="shared" si="109"/>
        <v>0</v>
      </c>
    </row>
    <row r="7640" spans="1:6">
      <c r="A7640" s="1081"/>
      <c r="B7640" s="1091" t="s">
        <v>3741</v>
      </c>
      <c r="C7640" s="631" t="s">
        <v>2043</v>
      </c>
      <c r="D7640" s="643">
        <v>457</v>
      </c>
      <c r="E7640" s="718"/>
      <c r="F7640" s="615">
        <f t="shared" si="109"/>
        <v>0</v>
      </c>
    </row>
    <row r="7641" spans="1:6">
      <c r="A7641" s="1081"/>
      <c r="B7641" s="1091"/>
      <c r="C7641" s="631"/>
      <c r="D7641" s="643"/>
      <c r="E7641" s="718"/>
      <c r="F7641" s="615">
        <f t="shared" si="109"/>
        <v>0</v>
      </c>
    </row>
    <row r="7642" spans="1:6" ht="25.5">
      <c r="A7642" s="1081" t="s">
        <v>132</v>
      </c>
      <c r="B7642" s="1091" t="s">
        <v>3389</v>
      </c>
      <c r="C7642" s="631"/>
      <c r="D7642" s="643"/>
      <c r="E7642" s="718"/>
      <c r="F7642" s="615">
        <f t="shared" si="109"/>
        <v>0</v>
      </c>
    </row>
    <row r="7643" spans="1:6">
      <c r="A7643" s="1081"/>
      <c r="B7643" s="1091" t="s">
        <v>3384</v>
      </c>
      <c r="C7643" s="631"/>
      <c r="D7643" s="643"/>
      <c r="E7643" s="718"/>
      <c r="F7643" s="615">
        <f t="shared" si="109"/>
        <v>0</v>
      </c>
    </row>
    <row r="7644" spans="1:6">
      <c r="A7644" s="1081"/>
      <c r="B7644" s="1091" t="s">
        <v>3385</v>
      </c>
      <c r="C7644" s="631"/>
      <c r="D7644" s="643"/>
      <c r="E7644" s="718"/>
      <c r="F7644" s="615">
        <f t="shared" si="109"/>
        <v>0</v>
      </c>
    </row>
    <row r="7645" spans="1:6">
      <c r="A7645" s="1081"/>
      <c r="B7645" s="1091" t="s">
        <v>3386</v>
      </c>
      <c r="C7645" s="631"/>
      <c r="D7645" s="643"/>
      <c r="E7645" s="718"/>
      <c r="F7645" s="615">
        <f t="shared" si="109"/>
        <v>0</v>
      </c>
    </row>
    <row r="7646" spans="1:6" ht="25.5">
      <c r="A7646" s="1081"/>
      <c r="B7646" s="1091" t="s">
        <v>3387</v>
      </c>
      <c r="C7646" s="631"/>
      <c r="D7646" s="643"/>
      <c r="E7646" s="718"/>
      <c r="F7646" s="615">
        <f t="shared" si="109"/>
        <v>0</v>
      </c>
    </row>
    <row r="7647" spans="1:6">
      <c r="A7647" s="1081"/>
      <c r="B7647" s="1091" t="s">
        <v>3388</v>
      </c>
      <c r="C7647" s="631"/>
      <c r="D7647" s="643"/>
      <c r="E7647" s="718"/>
      <c r="F7647" s="615">
        <f t="shared" si="109"/>
        <v>0</v>
      </c>
    </row>
    <row r="7648" spans="1:6" ht="25.5">
      <c r="A7648" s="1081"/>
      <c r="B7648" s="1091" t="s">
        <v>3726</v>
      </c>
      <c r="C7648" s="631" t="s">
        <v>2043</v>
      </c>
      <c r="D7648" s="643">
        <v>457</v>
      </c>
      <c r="E7648" s="718"/>
      <c r="F7648" s="615">
        <f t="shared" si="109"/>
        <v>0</v>
      </c>
    </row>
    <row r="7649" spans="1:6">
      <c r="A7649" s="1081"/>
      <c r="B7649" s="1091"/>
      <c r="C7649" s="631"/>
      <c r="D7649" s="643"/>
      <c r="E7649" s="718"/>
      <c r="F7649" s="615">
        <f t="shared" si="109"/>
        <v>0</v>
      </c>
    </row>
    <row r="7650" spans="1:6" ht="25.5">
      <c r="A7650" s="1081" t="s">
        <v>46</v>
      </c>
      <c r="B7650" s="1091" t="s">
        <v>3390</v>
      </c>
      <c r="C7650" s="631"/>
      <c r="D7650" s="643"/>
      <c r="E7650" s="718"/>
      <c r="F7650" s="615">
        <f t="shared" si="109"/>
        <v>0</v>
      </c>
    </row>
    <row r="7651" spans="1:6">
      <c r="A7651" s="1081"/>
      <c r="B7651" s="1091" t="s">
        <v>3391</v>
      </c>
      <c r="C7651" s="631"/>
      <c r="D7651" s="643"/>
      <c r="E7651" s="718"/>
      <c r="F7651" s="615">
        <f t="shared" si="109"/>
        <v>0</v>
      </c>
    </row>
    <row r="7652" spans="1:6">
      <c r="A7652" s="1081"/>
      <c r="B7652" s="1152" t="s">
        <v>3392</v>
      </c>
      <c r="C7652" s="631"/>
      <c r="D7652" s="643"/>
      <c r="E7652" s="718"/>
      <c r="F7652" s="615">
        <f t="shared" si="109"/>
        <v>0</v>
      </c>
    </row>
    <row r="7653" spans="1:6">
      <c r="A7653" s="1081"/>
      <c r="B7653" s="1091" t="s">
        <v>3393</v>
      </c>
      <c r="C7653" s="631"/>
      <c r="D7653" s="643"/>
      <c r="E7653" s="718"/>
      <c r="F7653" s="615">
        <f t="shared" si="109"/>
        <v>0</v>
      </c>
    </row>
    <row r="7654" spans="1:6">
      <c r="A7654" s="1081"/>
      <c r="B7654" s="1091" t="s">
        <v>3394</v>
      </c>
      <c r="C7654" s="631"/>
      <c r="D7654" s="643"/>
      <c r="E7654" s="718"/>
      <c r="F7654" s="615">
        <f t="shared" si="109"/>
        <v>0</v>
      </c>
    </row>
    <row r="7655" spans="1:6">
      <c r="A7655" s="1081"/>
      <c r="B7655" s="1091" t="s">
        <v>3742</v>
      </c>
      <c r="C7655" s="631" t="s">
        <v>2043</v>
      </c>
      <c r="D7655" s="643">
        <v>16</v>
      </c>
      <c r="E7655" s="718"/>
      <c r="F7655" s="615">
        <f t="shared" si="109"/>
        <v>0</v>
      </c>
    </row>
    <row r="7656" spans="1:6">
      <c r="A7656" s="1081"/>
      <c r="B7656" s="1091"/>
      <c r="C7656" s="631"/>
      <c r="D7656" s="643"/>
      <c r="E7656" s="718"/>
      <c r="F7656" s="615">
        <f t="shared" si="109"/>
        <v>0</v>
      </c>
    </row>
    <row r="7657" spans="1:6" ht="38.25">
      <c r="A7657" s="1081" t="s">
        <v>47</v>
      </c>
      <c r="B7657" s="1091" t="s">
        <v>4276</v>
      </c>
      <c r="C7657" s="631"/>
      <c r="D7657" s="643"/>
      <c r="E7657" s="718"/>
      <c r="F7657" s="615">
        <f t="shared" si="109"/>
        <v>0</v>
      </c>
    </row>
    <row r="7658" spans="1:6" ht="88.5" customHeight="1">
      <c r="A7658" s="1081"/>
      <c r="B7658" s="1091" t="s">
        <v>3395</v>
      </c>
      <c r="C7658" s="631"/>
      <c r="D7658" s="643"/>
      <c r="E7658" s="718"/>
      <c r="F7658" s="615">
        <f t="shared" si="109"/>
        <v>0</v>
      </c>
    </row>
    <row r="7659" spans="1:6" ht="25.5">
      <c r="A7659" s="1081"/>
      <c r="B7659" s="1091" t="s">
        <v>3396</v>
      </c>
      <c r="C7659" s="631"/>
      <c r="D7659" s="643"/>
      <c r="E7659" s="718"/>
      <c r="F7659" s="615">
        <f t="shared" si="109"/>
        <v>0</v>
      </c>
    </row>
    <row r="7660" spans="1:6" ht="25.5">
      <c r="A7660" s="1081"/>
      <c r="B7660" s="1091" t="s">
        <v>3397</v>
      </c>
      <c r="C7660" s="631"/>
      <c r="D7660" s="643"/>
      <c r="E7660" s="718"/>
      <c r="F7660" s="615">
        <f t="shared" si="109"/>
        <v>0</v>
      </c>
    </row>
    <row r="7661" spans="1:6">
      <c r="A7661" s="1081"/>
      <c r="B7661" s="1091" t="s">
        <v>3398</v>
      </c>
      <c r="C7661" s="631"/>
      <c r="D7661" s="643"/>
      <c r="E7661" s="718"/>
      <c r="F7661" s="615">
        <f t="shared" si="109"/>
        <v>0</v>
      </c>
    </row>
    <row r="7662" spans="1:6">
      <c r="A7662" s="1081"/>
      <c r="B7662" s="1091"/>
      <c r="C7662" s="631"/>
      <c r="D7662" s="643"/>
      <c r="E7662" s="718"/>
      <c r="F7662" s="615"/>
    </row>
    <row r="7663" spans="1:6">
      <c r="A7663" s="1081"/>
      <c r="B7663" s="1091"/>
      <c r="C7663" s="631" t="s">
        <v>2043</v>
      </c>
      <c r="D7663" s="643">
        <v>1</v>
      </c>
      <c r="E7663" s="718"/>
      <c r="F7663" s="615">
        <f t="shared" si="109"/>
        <v>0</v>
      </c>
    </row>
    <row r="7664" spans="1:6">
      <c r="A7664" s="1081"/>
      <c r="B7664" s="1091"/>
      <c r="C7664" s="631"/>
      <c r="D7664" s="643"/>
      <c r="E7664" s="718"/>
      <c r="F7664" s="615">
        <f t="shared" si="109"/>
        <v>0</v>
      </c>
    </row>
    <row r="7665" spans="1:6" ht="51">
      <c r="A7665" s="1081" t="s">
        <v>17</v>
      </c>
      <c r="B7665" s="1091" t="s">
        <v>3743</v>
      </c>
      <c r="C7665" s="631"/>
      <c r="D7665" s="643"/>
      <c r="E7665" s="718"/>
      <c r="F7665" s="615">
        <f t="shared" si="109"/>
        <v>0</v>
      </c>
    </row>
    <row r="7666" spans="1:6" ht="25.5">
      <c r="A7666" s="1081"/>
      <c r="B7666" s="1091" t="s">
        <v>3744</v>
      </c>
      <c r="C7666" s="631"/>
      <c r="D7666" s="643"/>
      <c r="E7666" s="718"/>
      <c r="F7666" s="615">
        <f t="shared" si="109"/>
        <v>0</v>
      </c>
    </row>
    <row r="7667" spans="1:6">
      <c r="A7667" s="1081"/>
      <c r="B7667" s="1091" t="s">
        <v>3399</v>
      </c>
      <c r="C7667" s="631"/>
      <c r="D7667" s="643"/>
      <c r="E7667" s="718"/>
      <c r="F7667" s="615">
        <f t="shared" si="109"/>
        <v>0</v>
      </c>
    </row>
    <row r="7668" spans="1:6">
      <c r="A7668" s="1081"/>
      <c r="B7668" s="1091" t="s">
        <v>3400</v>
      </c>
      <c r="C7668" s="631"/>
      <c r="D7668" s="643"/>
      <c r="E7668" s="718"/>
      <c r="F7668" s="615">
        <f t="shared" si="109"/>
        <v>0</v>
      </c>
    </row>
    <row r="7669" spans="1:6" ht="25.5">
      <c r="A7669" s="1081"/>
      <c r="B7669" s="1091" t="s">
        <v>3726</v>
      </c>
      <c r="C7669" s="631" t="s">
        <v>2043</v>
      </c>
      <c r="D7669" s="643">
        <v>4</v>
      </c>
      <c r="E7669" s="718"/>
      <c r="F7669" s="615">
        <f t="shared" si="109"/>
        <v>0</v>
      </c>
    </row>
    <row r="7670" spans="1:6">
      <c r="A7670" s="1081"/>
      <c r="B7670" s="1091"/>
      <c r="C7670" s="631"/>
      <c r="D7670" s="643"/>
      <c r="E7670" s="718"/>
      <c r="F7670" s="615">
        <f t="shared" si="109"/>
        <v>0</v>
      </c>
    </row>
    <row r="7671" spans="1:6" ht="38.25">
      <c r="A7671" s="1081" t="s">
        <v>51</v>
      </c>
      <c r="B7671" s="1091" t="s">
        <v>3401</v>
      </c>
      <c r="C7671" s="631"/>
      <c r="D7671" s="643"/>
      <c r="E7671" s="718"/>
      <c r="F7671" s="615">
        <f t="shared" si="109"/>
        <v>0</v>
      </c>
    </row>
    <row r="7672" spans="1:6">
      <c r="A7672" s="1081"/>
      <c r="B7672" s="1091" t="s">
        <v>3284</v>
      </c>
      <c r="C7672" s="631"/>
      <c r="D7672" s="643"/>
      <c r="E7672" s="718"/>
      <c r="F7672" s="615">
        <f t="shared" si="109"/>
        <v>0</v>
      </c>
    </row>
    <row r="7673" spans="1:6" ht="25.5">
      <c r="A7673" s="1081"/>
      <c r="B7673" s="1091" t="s">
        <v>3726</v>
      </c>
      <c r="C7673" s="631" t="s">
        <v>2043</v>
      </c>
      <c r="D7673" s="643">
        <v>4</v>
      </c>
      <c r="E7673" s="718"/>
      <c r="F7673" s="615">
        <f t="shared" si="109"/>
        <v>0</v>
      </c>
    </row>
    <row r="7674" spans="1:6">
      <c r="A7674" s="1081"/>
      <c r="B7674" s="1091"/>
      <c r="C7674" s="631"/>
      <c r="D7674" s="643"/>
      <c r="E7674" s="718"/>
      <c r="F7674" s="615">
        <f t="shared" si="109"/>
        <v>0</v>
      </c>
    </row>
    <row r="7675" spans="1:6">
      <c r="A7675" s="1081" t="s">
        <v>52</v>
      </c>
      <c r="B7675" s="1091" t="s">
        <v>3212</v>
      </c>
      <c r="C7675" s="631"/>
      <c r="D7675" s="643"/>
      <c r="E7675" s="718"/>
      <c r="F7675" s="615">
        <f t="shared" si="109"/>
        <v>0</v>
      </c>
    </row>
    <row r="7676" spans="1:6">
      <c r="A7676" s="1081"/>
      <c r="B7676" s="1091" t="s">
        <v>3400</v>
      </c>
      <c r="C7676" s="631"/>
      <c r="D7676" s="643"/>
      <c r="E7676" s="718"/>
      <c r="F7676" s="615">
        <f t="shared" si="109"/>
        <v>0</v>
      </c>
    </row>
    <row r="7677" spans="1:6" ht="25.5">
      <c r="A7677" s="1081"/>
      <c r="B7677" s="1091" t="s">
        <v>3726</v>
      </c>
      <c r="C7677" s="631" t="s">
        <v>2043</v>
      </c>
      <c r="D7677" s="643">
        <v>4</v>
      </c>
      <c r="E7677" s="718"/>
      <c r="F7677" s="615">
        <f t="shared" si="109"/>
        <v>0</v>
      </c>
    </row>
    <row r="7678" spans="1:6">
      <c r="A7678" s="1081"/>
      <c r="B7678" s="1091"/>
      <c r="C7678" s="631"/>
      <c r="D7678" s="643"/>
      <c r="E7678" s="718"/>
      <c r="F7678" s="615">
        <f t="shared" si="109"/>
        <v>0</v>
      </c>
    </row>
    <row r="7679" spans="1:6">
      <c r="A7679" s="1081" t="s">
        <v>53</v>
      </c>
      <c r="B7679" s="1091" t="s">
        <v>3285</v>
      </c>
      <c r="C7679" s="631"/>
      <c r="D7679" s="643"/>
      <c r="E7679" s="718"/>
      <c r="F7679" s="615">
        <f t="shared" ref="F7679:F7742" si="110">D7679*E7679</f>
        <v>0</v>
      </c>
    </row>
    <row r="7680" spans="1:6" ht="25.5">
      <c r="A7680" s="1081"/>
      <c r="B7680" s="1091" t="s">
        <v>3277</v>
      </c>
      <c r="C7680" s="631"/>
      <c r="D7680" s="643"/>
      <c r="E7680" s="718"/>
      <c r="F7680" s="615">
        <f t="shared" si="110"/>
        <v>0</v>
      </c>
    </row>
    <row r="7681" spans="1:6">
      <c r="A7681" s="1081"/>
      <c r="B7681" s="1091" t="s">
        <v>3278</v>
      </c>
      <c r="C7681" s="631"/>
      <c r="D7681" s="643"/>
      <c r="E7681" s="718"/>
      <c r="F7681" s="615">
        <f t="shared" si="110"/>
        <v>0</v>
      </c>
    </row>
    <row r="7682" spans="1:6" ht="25.5">
      <c r="A7682" s="1081"/>
      <c r="B7682" s="1091" t="s">
        <v>3402</v>
      </c>
      <c r="C7682" s="631"/>
      <c r="D7682" s="643"/>
      <c r="E7682" s="718"/>
      <c r="F7682" s="615">
        <f t="shared" si="110"/>
        <v>0</v>
      </c>
    </row>
    <row r="7683" spans="1:6">
      <c r="A7683" s="1081"/>
      <c r="B7683" s="1091" t="s">
        <v>3403</v>
      </c>
      <c r="C7683" s="631"/>
      <c r="D7683" s="643"/>
      <c r="E7683" s="718"/>
      <c r="F7683" s="615">
        <f t="shared" si="110"/>
        <v>0</v>
      </c>
    </row>
    <row r="7684" spans="1:6">
      <c r="A7684" s="1081"/>
      <c r="B7684" s="1091" t="s">
        <v>3280</v>
      </c>
      <c r="C7684" s="631"/>
      <c r="D7684" s="643"/>
      <c r="E7684" s="718"/>
      <c r="F7684" s="615">
        <f t="shared" si="110"/>
        <v>0</v>
      </c>
    </row>
    <row r="7685" spans="1:6">
      <c r="A7685" s="1081"/>
      <c r="B7685" s="1091" t="s">
        <v>3404</v>
      </c>
      <c r="C7685" s="631"/>
      <c r="D7685" s="643"/>
      <c r="E7685" s="718"/>
      <c r="F7685" s="615">
        <f t="shared" si="110"/>
        <v>0</v>
      </c>
    </row>
    <row r="7686" spans="1:6">
      <c r="A7686" s="1081"/>
      <c r="B7686" s="1091" t="s">
        <v>3405</v>
      </c>
      <c r="C7686" s="631" t="s">
        <v>63</v>
      </c>
      <c r="D7686" s="1168">
        <v>1368</v>
      </c>
      <c r="E7686" s="718"/>
      <c r="F7686" s="615">
        <f t="shared" si="110"/>
        <v>0</v>
      </c>
    </row>
    <row r="7687" spans="1:6">
      <c r="A7687" s="1081"/>
      <c r="B7687" s="1091"/>
      <c r="C7687" s="631"/>
      <c r="D7687" s="643"/>
      <c r="E7687" s="718"/>
      <c r="F7687" s="615">
        <f t="shared" si="110"/>
        <v>0</v>
      </c>
    </row>
    <row r="7688" spans="1:6">
      <c r="A7688" s="1081" t="s">
        <v>20</v>
      </c>
      <c r="B7688" s="1091" t="s">
        <v>3285</v>
      </c>
      <c r="C7688" s="631"/>
      <c r="D7688" s="643"/>
      <c r="E7688" s="718"/>
      <c r="F7688" s="615">
        <f t="shared" si="110"/>
        <v>0</v>
      </c>
    </row>
    <row r="7689" spans="1:6" ht="25.5">
      <c r="A7689" s="1081"/>
      <c r="B7689" s="1091" t="s">
        <v>3277</v>
      </c>
      <c r="C7689" s="631"/>
      <c r="D7689" s="643"/>
      <c r="E7689" s="718"/>
      <c r="F7689" s="615">
        <f t="shared" si="110"/>
        <v>0</v>
      </c>
    </row>
    <row r="7690" spans="1:6">
      <c r="A7690" s="1139"/>
      <c r="B7690" s="1091" t="s">
        <v>3278</v>
      </c>
      <c r="C7690" s="631"/>
      <c r="D7690" s="643"/>
      <c r="E7690" s="718"/>
      <c r="F7690" s="615">
        <f t="shared" si="110"/>
        <v>0</v>
      </c>
    </row>
    <row r="7691" spans="1:6" ht="25.5">
      <c r="A7691" s="1081"/>
      <c r="B7691" s="1091" t="s">
        <v>3402</v>
      </c>
      <c r="C7691" s="631"/>
      <c r="D7691" s="643"/>
      <c r="E7691" s="718"/>
      <c r="F7691" s="615">
        <f t="shared" si="110"/>
        <v>0</v>
      </c>
    </row>
    <row r="7692" spans="1:6">
      <c r="A7692" s="1081"/>
      <c r="B7692" s="1091" t="s">
        <v>3403</v>
      </c>
      <c r="C7692" s="631"/>
      <c r="D7692" s="643"/>
      <c r="E7692" s="718"/>
      <c r="F7692" s="615">
        <f t="shared" si="110"/>
        <v>0</v>
      </c>
    </row>
    <row r="7693" spans="1:6">
      <c r="A7693" s="1081"/>
      <c r="B7693" s="1091" t="s">
        <v>3280</v>
      </c>
      <c r="C7693" s="631"/>
      <c r="D7693" s="643"/>
      <c r="E7693" s="718"/>
      <c r="F7693" s="615">
        <f t="shared" si="110"/>
        <v>0</v>
      </c>
    </row>
    <row r="7694" spans="1:6">
      <c r="A7694" s="1081"/>
      <c r="B7694" s="1091" t="s">
        <v>3406</v>
      </c>
      <c r="C7694" s="631" t="s">
        <v>63</v>
      </c>
      <c r="D7694" s="1168">
        <v>150</v>
      </c>
      <c r="E7694" s="718"/>
      <c r="F7694" s="615">
        <f t="shared" si="110"/>
        <v>0</v>
      </c>
    </row>
    <row r="7695" spans="1:6">
      <c r="A7695" s="1081"/>
      <c r="B7695" s="1091"/>
      <c r="C7695" s="631"/>
      <c r="D7695" s="643"/>
      <c r="E7695" s="718"/>
      <c r="F7695" s="615">
        <f t="shared" si="110"/>
        <v>0</v>
      </c>
    </row>
    <row r="7696" spans="1:6">
      <c r="A7696" s="1081" t="s">
        <v>21</v>
      </c>
      <c r="B7696" s="1091" t="s">
        <v>3285</v>
      </c>
      <c r="C7696" s="631"/>
      <c r="D7696" s="643"/>
      <c r="E7696" s="718"/>
      <c r="F7696" s="615">
        <f t="shared" si="110"/>
        <v>0</v>
      </c>
    </row>
    <row r="7697" spans="1:6" ht="25.5">
      <c r="A7697" s="1081"/>
      <c r="B7697" s="1091" t="s">
        <v>3277</v>
      </c>
      <c r="C7697" s="631"/>
      <c r="D7697" s="643"/>
      <c r="E7697" s="718"/>
      <c r="F7697" s="615">
        <f t="shared" si="110"/>
        <v>0</v>
      </c>
    </row>
    <row r="7698" spans="1:6">
      <c r="A7698" s="1081"/>
      <c r="B7698" s="1091" t="s">
        <v>3278</v>
      </c>
      <c r="C7698" s="631"/>
      <c r="D7698" s="643"/>
      <c r="E7698" s="718"/>
      <c r="F7698" s="615">
        <f t="shared" si="110"/>
        <v>0</v>
      </c>
    </row>
    <row r="7699" spans="1:6" ht="25.5">
      <c r="A7699" s="1081"/>
      <c r="B7699" s="1091" t="s">
        <v>3402</v>
      </c>
      <c r="C7699" s="631"/>
      <c r="D7699" s="643"/>
      <c r="E7699" s="718"/>
      <c r="F7699" s="615">
        <f t="shared" si="110"/>
        <v>0</v>
      </c>
    </row>
    <row r="7700" spans="1:6">
      <c r="A7700" s="1081"/>
      <c r="B7700" s="1091" t="s">
        <v>3403</v>
      </c>
      <c r="C7700" s="631"/>
      <c r="D7700" s="643"/>
      <c r="E7700" s="718"/>
      <c r="F7700" s="615">
        <f t="shared" si="110"/>
        <v>0</v>
      </c>
    </row>
    <row r="7701" spans="1:6">
      <c r="A7701" s="1081"/>
      <c r="B7701" s="1091" t="s">
        <v>3280</v>
      </c>
      <c r="C7701" s="631"/>
      <c r="D7701" s="643"/>
      <c r="E7701" s="718"/>
      <c r="F7701" s="615">
        <f t="shared" si="110"/>
        <v>0</v>
      </c>
    </row>
    <row r="7702" spans="1:6">
      <c r="A7702" s="1081"/>
      <c r="B7702" s="1091" t="s">
        <v>3407</v>
      </c>
      <c r="C7702" s="631" t="s">
        <v>63</v>
      </c>
      <c r="D7702" s="1168">
        <v>6</v>
      </c>
      <c r="E7702" s="718"/>
      <c r="F7702" s="615">
        <f t="shared" si="110"/>
        <v>0</v>
      </c>
    </row>
    <row r="7703" spans="1:6">
      <c r="A7703" s="1081"/>
      <c r="B7703" s="1091"/>
      <c r="C7703" s="631"/>
      <c r="D7703" s="643"/>
      <c r="E7703" s="718"/>
      <c r="F7703" s="615">
        <f t="shared" si="110"/>
        <v>0</v>
      </c>
    </row>
    <row r="7704" spans="1:6">
      <c r="A7704" s="1081" t="s">
        <v>22</v>
      </c>
      <c r="B7704" s="1091" t="s">
        <v>3285</v>
      </c>
      <c r="C7704" s="631"/>
      <c r="D7704" s="643"/>
      <c r="E7704" s="718"/>
      <c r="F7704" s="615">
        <f t="shared" si="110"/>
        <v>0</v>
      </c>
    </row>
    <row r="7705" spans="1:6" ht="25.5">
      <c r="A7705" s="1081"/>
      <c r="B7705" s="1091" t="s">
        <v>3277</v>
      </c>
      <c r="C7705" s="631"/>
      <c r="D7705" s="643"/>
      <c r="E7705" s="718"/>
      <c r="F7705" s="615">
        <f t="shared" si="110"/>
        <v>0</v>
      </c>
    </row>
    <row r="7706" spans="1:6">
      <c r="A7706" s="1081"/>
      <c r="B7706" s="1091" t="s">
        <v>3278</v>
      </c>
      <c r="C7706" s="631"/>
      <c r="D7706" s="643"/>
      <c r="E7706" s="718"/>
      <c r="F7706" s="615">
        <f t="shared" si="110"/>
        <v>0</v>
      </c>
    </row>
    <row r="7707" spans="1:6" ht="25.5">
      <c r="A7707" s="1081"/>
      <c r="B7707" s="1091" t="s">
        <v>3402</v>
      </c>
      <c r="C7707" s="631"/>
      <c r="D7707" s="643"/>
      <c r="E7707" s="718"/>
      <c r="F7707" s="615">
        <f t="shared" si="110"/>
        <v>0</v>
      </c>
    </row>
    <row r="7708" spans="1:6">
      <c r="A7708" s="1081"/>
      <c r="B7708" s="1091" t="s">
        <v>3403</v>
      </c>
      <c r="C7708" s="631"/>
      <c r="D7708" s="643"/>
      <c r="E7708" s="718"/>
      <c r="F7708" s="615">
        <f t="shared" si="110"/>
        <v>0</v>
      </c>
    </row>
    <row r="7709" spans="1:6">
      <c r="A7709" s="1081"/>
      <c r="B7709" s="1091" t="s">
        <v>3280</v>
      </c>
      <c r="C7709" s="631"/>
      <c r="D7709" s="643"/>
      <c r="E7709" s="718"/>
      <c r="F7709" s="615">
        <f t="shared" si="110"/>
        <v>0</v>
      </c>
    </row>
    <row r="7710" spans="1:6">
      <c r="A7710" s="1081"/>
      <c r="B7710" s="1091" t="s">
        <v>3408</v>
      </c>
      <c r="C7710" s="631" t="s">
        <v>63</v>
      </c>
      <c r="D7710" s="1168">
        <v>72</v>
      </c>
      <c r="E7710" s="718"/>
      <c r="F7710" s="615">
        <f t="shared" si="110"/>
        <v>0</v>
      </c>
    </row>
    <row r="7711" spans="1:6">
      <c r="A7711" s="1081"/>
      <c r="B7711" s="1091"/>
      <c r="C7711" s="631"/>
      <c r="D7711" s="643"/>
      <c r="E7711" s="718"/>
      <c r="F7711" s="615">
        <f t="shared" si="110"/>
        <v>0</v>
      </c>
    </row>
    <row r="7712" spans="1:6">
      <c r="A7712" s="1081" t="s">
        <v>23</v>
      </c>
      <c r="B7712" s="1091" t="s">
        <v>3285</v>
      </c>
      <c r="C7712" s="631"/>
      <c r="D7712" s="643"/>
      <c r="E7712" s="718"/>
      <c r="F7712" s="615">
        <f t="shared" si="110"/>
        <v>0</v>
      </c>
    </row>
    <row r="7713" spans="1:6" ht="25.5">
      <c r="A7713" s="1081"/>
      <c r="B7713" s="1091" t="s">
        <v>3277</v>
      </c>
      <c r="C7713" s="631"/>
      <c r="D7713" s="643"/>
      <c r="E7713" s="718"/>
      <c r="F7713" s="615">
        <f t="shared" si="110"/>
        <v>0</v>
      </c>
    </row>
    <row r="7714" spans="1:6">
      <c r="A7714" s="1081"/>
      <c r="B7714" s="1091" t="s">
        <v>3278</v>
      </c>
      <c r="C7714" s="631"/>
      <c r="D7714" s="643"/>
      <c r="E7714" s="718"/>
      <c r="F7714" s="615">
        <f t="shared" si="110"/>
        <v>0</v>
      </c>
    </row>
    <row r="7715" spans="1:6" ht="25.5">
      <c r="A7715" s="1081"/>
      <c r="B7715" s="1091" t="s">
        <v>3402</v>
      </c>
      <c r="C7715" s="631"/>
      <c r="D7715" s="643"/>
      <c r="E7715" s="718"/>
      <c r="F7715" s="615">
        <f t="shared" si="110"/>
        <v>0</v>
      </c>
    </row>
    <row r="7716" spans="1:6">
      <c r="A7716" s="1081"/>
      <c r="B7716" s="1091" t="s">
        <v>3403</v>
      </c>
      <c r="C7716" s="631"/>
      <c r="D7716" s="643"/>
      <c r="E7716" s="718"/>
      <c r="F7716" s="615">
        <f t="shared" si="110"/>
        <v>0</v>
      </c>
    </row>
    <row r="7717" spans="1:6">
      <c r="A7717" s="1081"/>
      <c r="B7717" s="1091" t="s">
        <v>3280</v>
      </c>
      <c r="C7717" s="631"/>
      <c r="D7717" s="643"/>
      <c r="E7717" s="718"/>
      <c r="F7717" s="615">
        <f t="shared" si="110"/>
        <v>0</v>
      </c>
    </row>
    <row r="7718" spans="1:6">
      <c r="A7718" s="1081"/>
      <c r="B7718" s="1091" t="s">
        <v>3409</v>
      </c>
      <c r="C7718" s="631" t="s">
        <v>63</v>
      </c>
      <c r="D7718" s="1168">
        <v>552</v>
      </c>
      <c r="E7718" s="718"/>
      <c r="F7718" s="615">
        <f t="shared" si="110"/>
        <v>0</v>
      </c>
    </row>
    <row r="7719" spans="1:6">
      <c r="A7719" s="1081"/>
      <c r="B7719" s="1091"/>
      <c r="C7719" s="631"/>
      <c r="D7719" s="643"/>
      <c r="E7719" s="718"/>
      <c r="F7719" s="615">
        <f t="shared" si="110"/>
        <v>0</v>
      </c>
    </row>
    <row r="7720" spans="1:6" ht="25.5">
      <c r="A7720" s="1081" t="s">
        <v>24</v>
      </c>
      <c r="B7720" s="1091" t="s">
        <v>3410</v>
      </c>
      <c r="C7720" s="631"/>
      <c r="D7720" s="643"/>
      <c r="E7720" s="718"/>
      <c r="F7720" s="615">
        <f t="shared" si="110"/>
        <v>0</v>
      </c>
    </row>
    <row r="7721" spans="1:6" ht="25.5">
      <c r="A7721" s="1081"/>
      <c r="B7721" s="1091" t="s">
        <v>3411</v>
      </c>
      <c r="C7721" s="631"/>
      <c r="D7721" s="643"/>
      <c r="E7721" s="718"/>
      <c r="F7721" s="615">
        <f t="shared" si="110"/>
        <v>0</v>
      </c>
    </row>
    <row r="7722" spans="1:6">
      <c r="A7722" s="1081"/>
      <c r="B7722" s="1091" t="s">
        <v>3412</v>
      </c>
      <c r="C7722" s="631"/>
      <c r="D7722" s="643"/>
      <c r="E7722" s="718"/>
      <c r="F7722" s="615">
        <f t="shared" si="110"/>
        <v>0</v>
      </c>
    </row>
    <row r="7723" spans="1:6">
      <c r="A7723" s="1081"/>
      <c r="B7723" s="1091" t="s">
        <v>3275</v>
      </c>
      <c r="C7723" s="631"/>
      <c r="D7723" s="643"/>
      <c r="E7723" s="718"/>
      <c r="F7723" s="615">
        <f t="shared" si="110"/>
        <v>0</v>
      </c>
    </row>
    <row r="7724" spans="1:6">
      <c r="A7724" s="1081"/>
      <c r="B7724" s="1091" t="s">
        <v>3740</v>
      </c>
      <c r="C7724" s="631" t="s">
        <v>2043</v>
      </c>
      <c r="D7724" s="1168">
        <v>530</v>
      </c>
      <c r="E7724" s="718"/>
      <c r="F7724" s="615">
        <f t="shared" si="110"/>
        <v>0</v>
      </c>
    </row>
    <row r="7725" spans="1:6">
      <c r="A7725" s="1081"/>
      <c r="B7725" s="1091"/>
      <c r="C7725" s="631"/>
      <c r="D7725" s="643"/>
      <c r="E7725" s="718"/>
      <c r="F7725" s="615">
        <f t="shared" si="110"/>
        <v>0</v>
      </c>
    </row>
    <row r="7726" spans="1:6" ht="25.5">
      <c r="A7726" s="1081" t="s">
        <v>25</v>
      </c>
      <c r="B7726" s="1091" t="s">
        <v>3413</v>
      </c>
      <c r="C7726" s="631"/>
      <c r="D7726" s="643"/>
      <c r="E7726" s="718"/>
      <c r="F7726" s="615">
        <f t="shared" si="110"/>
        <v>0</v>
      </c>
    </row>
    <row r="7727" spans="1:6" ht="25.5">
      <c r="A7727" s="1081"/>
      <c r="B7727" s="1091" t="s">
        <v>3411</v>
      </c>
      <c r="C7727" s="631"/>
      <c r="D7727" s="643"/>
      <c r="E7727" s="718"/>
      <c r="F7727" s="615">
        <f t="shared" si="110"/>
        <v>0</v>
      </c>
    </row>
    <row r="7728" spans="1:6">
      <c r="A7728" s="1081"/>
      <c r="B7728" s="1091" t="s">
        <v>3412</v>
      </c>
      <c r="C7728" s="631"/>
      <c r="D7728" s="643"/>
      <c r="E7728" s="718"/>
      <c r="F7728" s="615">
        <f t="shared" si="110"/>
        <v>0</v>
      </c>
    </row>
    <row r="7729" spans="1:6">
      <c r="A7729" s="1081"/>
      <c r="B7729" s="1091" t="s">
        <v>3414</v>
      </c>
      <c r="C7729" s="631"/>
      <c r="D7729" s="1168"/>
      <c r="E7729" s="718"/>
      <c r="F7729" s="615">
        <f t="shared" si="110"/>
        <v>0</v>
      </c>
    </row>
    <row r="7730" spans="1:6" ht="25.5">
      <c r="A7730" s="1081"/>
      <c r="B7730" s="1091" t="s">
        <v>3726</v>
      </c>
      <c r="C7730" s="631" t="s">
        <v>2043</v>
      </c>
      <c r="D7730" s="1168">
        <v>60</v>
      </c>
      <c r="E7730" s="718"/>
      <c r="F7730" s="615">
        <f t="shared" si="110"/>
        <v>0</v>
      </c>
    </row>
    <row r="7731" spans="1:6">
      <c r="A7731" s="1081"/>
      <c r="B7731" s="1091"/>
      <c r="C7731" s="631"/>
      <c r="D7731" s="643"/>
      <c r="E7731" s="718"/>
      <c r="F7731" s="615">
        <f t="shared" si="110"/>
        <v>0</v>
      </c>
    </row>
    <row r="7732" spans="1:6" ht="25.5">
      <c r="A7732" s="1081" t="s">
        <v>26</v>
      </c>
      <c r="B7732" s="1091" t="s">
        <v>3415</v>
      </c>
      <c r="C7732" s="631"/>
      <c r="D7732" s="643"/>
      <c r="E7732" s="718"/>
      <c r="F7732" s="615">
        <f t="shared" si="110"/>
        <v>0</v>
      </c>
    </row>
    <row r="7733" spans="1:6" ht="25.5">
      <c r="A7733" s="1081"/>
      <c r="B7733" s="1091" t="s">
        <v>3411</v>
      </c>
      <c r="C7733" s="631"/>
      <c r="D7733" s="643"/>
      <c r="E7733" s="718"/>
      <c r="F7733" s="615">
        <f t="shared" si="110"/>
        <v>0</v>
      </c>
    </row>
    <row r="7734" spans="1:6">
      <c r="A7734" s="1081"/>
      <c r="B7734" s="1091" t="s">
        <v>3412</v>
      </c>
      <c r="C7734" s="631"/>
      <c r="D7734" s="643"/>
      <c r="E7734" s="718"/>
      <c r="F7734" s="615">
        <f t="shared" si="110"/>
        <v>0</v>
      </c>
    </row>
    <row r="7735" spans="1:6">
      <c r="A7735" s="1081"/>
      <c r="B7735" s="1091" t="s">
        <v>3416</v>
      </c>
      <c r="C7735" s="631"/>
      <c r="D7735" s="643"/>
      <c r="E7735" s="718"/>
      <c r="F7735" s="615">
        <f t="shared" si="110"/>
        <v>0</v>
      </c>
    </row>
    <row r="7736" spans="1:6" ht="25.5">
      <c r="A7736" s="1081"/>
      <c r="B7736" s="1091" t="s">
        <v>3726</v>
      </c>
      <c r="C7736" s="631" t="s">
        <v>2043</v>
      </c>
      <c r="D7736" s="1168">
        <v>15</v>
      </c>
      <c r="E7736" s="718"/>
      <c r="F7736" s="615">
        <f t="shared" si="110"/>
        <v>0</v>
      </c>
    </row>
    <row r="7737" spans="1:6">
      <c r="A7737" s="1081"/>
      <c r="B7737" s="1091"/>
      <c r="C7737" s="631"/>
      <c r="D7737" s="643"/>
      <c r="E7737" s="718"/>
      <c r="F7737" s="615">
        <f t="shared" si="110"/>
        <v>0</v>
      </c>
    </row>
    <row r="7738" spans="1:6" ht="25.5">
      <c r="A7738" s="1081" t="s">
        <v>28</v>
      </c>
      <c r="B7738" s="1091" t="s">
        <v>3410</v>
      </c>
      <c r="C7738" s="631"/>
      <c r="D7738" s="643"/>
      <c r="E7738" s="718"/>
      <c r="F7738" s="615">
        <f t="shared" si="110"/>
        <v>0</v>
      </c>
    </row>
    <row r="7739" spans="1:6" ht="25.5">
      <c r="A7739" s="1081"/>
      <c r="B7739" s="1091" t="s">
        <v>3411</v>
      </c>
      <c r="C7739" s="631"/>
      <c r="D7739" s="643"/>
      <c r="E7739" s="718"/>
      <c r="F7739" s="615">
        <f t="shared" si="110"/>
        <v>0</v>
      </c>
    </row>
    <row r="7740" spans="1:6">
      <c r="A7740" s="1081"/>
      <c r="B7740" s="1091" t="s">
        <v>3412</v>
      </c>
      <c r="C7740" s="631"/>
      <c r="D7740" s="643"/>
      <c r="E7740" s="718"/>
      <c r="F7740" s="615">
        <f t="shared" si="110"/>
        <v>0</v>
      </c>
    </row>
    <row r="7741" spans="1:6">
      <c r="A7741" s="1081"/>
      <c r="B7741" s="1091" t="s">
        <v>3417</v>
      </c>
      <c r="C7741" s="631"/>
      <c r="D7741" s="643"/>
      <c r="E7741" s="718"/>
      <c r="F7741" s="615">
        <f t="shared" si="110"/>
        <v>0</v>
      </c>
    </row>
    <row r="7742" spans="1:6" ht="25.5">
      <c r="A7742" s="1081"/>
      <c r="B7742" s="1091" t="s">
        <v>3726</v>
      </c>
      <c r="C7742" s="631" t="s">
        <v>2043</v>
      </c>
      <c r="D7742" s="1168">
        <v>15</v>
      </c>
      <c r="E7742" s="718"/>
      <c r="F7742" s="615">
        <f t="shared" si="110"/>
        <v>0</v>
      </c>
    </row>
    <row r="7743" spans="1:6">
      <c r="A7743" s="1081"/>
      <c r="B7743" s="1091"/>
      <c r="C7743" s="631"/>
      <c r="D7743" s="643"/>
      <c r="E7743" s="718"/>
      <c r="F7743" s="615">
        <f t="shared" ref="F7743:F7776" si="111">D7743*E7743</f>
        <v>0</v>
      </c>
    </row>
    <row r="7744" spans="1:6" ht="25.5">
      <c r="A7744" s="1081" t="s">
        <v>29</v>
      </c>
      <c r="B7744" s="1091" t="s">
        <v>3418</v>
      </c>
      <c r="C7744" s="631"/>
      <c r="D7744" s="643"/>
      <c r="E7744" s="718"/>
      <c r="F7744" s="615">
        <f t="shared" si="111"/>
        <v>0</v>
      </c>
    </row>
    <row r="7745" spans="1:6" ht="25.5">
      <c r="A7745" s="1081"/>
      <c r="B7745" s="1091" t="s">
        <v>3419</v>
      </c>
      <c r="C7745" s="631"/>
      <c r="D7745" s="643"/>
      <c r="E7745" s="718"/>
      <c r="F7745" s="615">
        <f t="shared" si="111"/>
        <v>0</v>
      </c>
    </row>
    <row r="7746" spans="1:6">
      <c r="A7746" s="1081"/>
      <c r="B7746" s="1091" t="s">
        <v>3412</v>
      </c>
      <c r="C7746" s="631"/>
      <c r="D7746" s="643"/>
      <c r="E7746" s="718"/>
      <c r="F7746" s="615">
        <f t="shared" si="111"/>
        <v>0</v>
      </c>
    </row>
    <row r="7747" spans="1:6">
      <c r="A7747" s="1081"/>
      <c r="B7747" s="1091" t="s">
        <v>3416</v>
      </c>
      <c r="C7747" s="631"/>
      <c r="D7747" s="643"/>
      <c r="E7747" s="718"/>
      <c r="F7747" s="615">
        <f t="shared" si="111"/>
        <v>0</v>
      </c>
    </row>
    <row r="7748" spans="1:6" ht="25.5">
      <c r="A7748" s="1081"/>
      <c r="B7748" s="1091" t="s">
        <v>3726</v>
      </c>
      <c r="C7748" s="631" t="s">
        <v>2043</v>
      </c>
      <c r="D7748" s="1168">
        <v>11</v>
      </c>
      <c r="E7748" s="718"/>
      <c r="F7748" s="615">
        <f t="shared" si="111"/>
        <v>0</v>
      </c>
    </row>
    <row r="7749" spans="1:6">
      <c r="A7749" s="1081"/>
      <c r="B7749" s="1091"/>
      <c r="C7749" s="631"/>
      <c r="D7749" s="643"/>
      <c r="E7749" s="718"/>
      <c r="F7749" s="615">
        <f t="shared" si="111"/>
        <v>0</v>
      </c>
    </row>
    <row r="7750" spans="1:6" ht="25.5">
      <c r="A7750" s="1081" t="s">
        <v>55</v>
      </c>
      <c r="B7750" s="1091" t="s">
        <v>3420</v>
      </c>
      <c r="C7750" s="631"/>
      <c r="D7750" s="643"/>
      <c r="E7750" s="718"/>
      <c r="F7750" s="615">
        <f t="shared" si="111"/>
        <v>0</v>
      </c>
    </row>
    <row r="7751" spans="1:6" ht="25.5">
      <c r="A7751" s="1081"/>
      <c r="B7751" s="1091" t="s">
        <v>3419</v>
      </c>
      <c r="C7751" s="631"/>
      <c r="D7751" s="643"/>
      <c r="E7751" s="718"/>
      <c r="F7751" s="615">
        <f t="shared" si="111"/>
        <v>0</v>
      </c>
    </row>
    <row r="7752" spans="1:6">
      <c r="A7752" s="1081"/>
      <c r="B7752" s="1091" t="s">
        <v>3412</v>
      </c>
      <c r="C7752" s="631"/>
      <c r="D7752" s="643"/>
      <c r="E7752" s="718"/>
      <c r="F7752" s="615">
        <f t="shared" si="111"/>
        <v>0</v>
      </c>
    </row>
    <row r="7753" spans="1:6">
      <c r="A7753" s="1081"/>
      <c r="B7753" s="1091" t="s">
        <v>3417</v>
      </c>
      <c r="C7753" s="631"/>
      <c r="D7753" s="643"/>
      <c r="E7753" s="718"/>
      <c r="F7753" s="615">
        <f t="shared" si="111"/>
        <v>0</v>
      </c>
    </row>
    <row r="7754" spans="1:6" ht="25.5">
      <c r="A7754" s="1081"/>
      <c r="B7754" s="1091" t="s">
        <v>3726</v>
      </c>
      <c r="C7754" s="631" t="s">
        <v>2043</v>
      </c>
      <c r="D7754" s="1168">
        <v>45</v>
      </c>
      <c r="E7754" s="718"/>
      <c r="F7754" s="615">
        <f t="shared" si="111"/>
        <v>0</v>
      </c>
    </row>
    <row r="7755" spans="1:6">
      <c r="A7755" s="1081"/>
      <c r="B7755" s="1091"/>
      <c r="C7755" s="631"/>
      <c r="D7755" s="643"/>
      <c r="E7755" s="718"/>
      <c r="F7755" s="615">
        <f t="shared" si="111"/>
        <v>0</v>
      </c>
    </row>
    <row r="7756" spans="1:6" ht="51">
      <c r="A7756" s="1081" t="s">
        <v>56</v>
      </c>
      <c r="B7756" s="1091" t="s">
        <v>3421</v>
      </c>
      <c r="C7756" s="631"/>
      <c r="D7756" s="643"/>
      <c r="E7756" s="718"/>
      <c r="F7756" s="615">
        <f t="shared" si="111"/>
        <v>0</v>
      </c>
    </row>
    <row r="7757" spans="1:6">
      <c r="A7757" s="1081"/>
      <c r="B7757" s="1091" t="s">
        <v>3223</v>
      </c>
      <c r="C7757" s="631" t="s">
        <v>2043</v>
      </c>
      <c r="D7757" s="643">
        <v>1</v>
      </c>
      <c r="E7757" s="718"/>
      <c r="F7757" s="615">
        <f t="shared" si="111"/>
        <v>0</v>
      </c>
    </row>
    <row r="7758" spans="1:6">
      <c r="A7758" s="1081"/>
      <c r="B7758" s="1091"/>
      <c r="C7758" s="631"/>
      <c r="D7758" s="643"/>
      <c r="E7758" s="718"/>
      <c r="F7758" s="615">
        <f t="shared" si="111"/>
        <v>0</v>
      </c>
    </row>
    <row r="7759" spans="1:6">
      <c r="A7759" s="1081" t="s">
        <v>57</v>
      </c>
      <c r="B7759" s="1091" t="s">
        <v>3422</v>
      </c>
      <c r="C7759" s="631" t="s">
        <v>2043</v>
      </c>
      <c r="D7759" s="643">
        <v>1</v>
      </c>
      <c r="E7759" s="718"/>
      <c r="F7759" s="615">
        <f t="shared" si="111"/>
        <v>0</v>
      </c>
    </row>
    <row r="7760" spans="1:6">
      <c r="A7760" s="1081"/>
      <c r="B7760" s="1091"/>
      <c r="C7760" s="631"/>
      <c r="D7760" s="643"/>
      <c r="E7760" s="718"/>
      <c r="F7760" s="615">
        <f t="shared" si="111"/>
        <v>0</v>
      </c>
    </row>
    <row r="7761" spans="1:6" ht="25.5">
      <c r="A7761" s="1081" t="s">
        <v>30</v>
      </c>
      <c r="B7761" s="1091" t="s">
        <v>3423</v>
      </c>
      <c r="C7761" s="631" t="s">
        <v>2043</v>
      </c>
      <c r="D7761" s="643">
        <v>1</v>
      </c>
      <c r="E7761" s="718"/>
      <c r="F7761" s="615">
        <f t="shared" si="111"/>
        <v>0</v>
      </c>
    </row>
    <row r="7762" spans="1:6">
      <c r="A7762" s="1081"/>
      <c r="B7762" s="1091"/>
      <c r="C7762" s="631"/>
      <c r="D7762" s="643"/>
      <c r="E7762" s="718"/>
      <c r="F7762" s="615">
        <f t="shared" si="111"/>
        <v>0</v>
      </c>
    </row>
    <row r="7763" spans="1:6" ht="25.5">
      <c r="A7763" s="1081" t="s">
        <v>31</v>
      </c>
      <c r="B7763" s="1091" t="s">
        <v>3339</v>
      </c>
      <c r="C7763" s="631" t="s">
        <v>2043</v>
      </c>
      <c r="D7763" s="643">
        <v>1</v>
      </c>
      <c r="E7763" s="718"/>
      <c r="F7763" s="615">
        <f t="shared" si="111"/>
        <v>0</v>
      </c>
    </row>
    <row r="7764" spans="1:6">
      <c r="A7764" s="1081"/>
      <c r="B7764" s="1091"/>
      <c r="C7764" s="631"/>
      <c r="D7764" s="643"/>
      <c r="E7764" s="718"/>
      <c r="F7764" s="615">
        <f t="shared" si="111"/>
        <v>0</v>
      </c>
    </row>
    <row r="7765" spans="1:6" ht="25.5">
      <c r="A7765" s="1081" t="s">
        <v>32</v>
      </c>
      <c r="B7765" s="1091" t="s">
        <v>3424</v>
      </c>
      <c r="C7765" s="631" t="s">
        <v>2043</v>
      </c>
      <c r="D7765" s="643">
        <v>1</v>
      </c>
      <c r="E7765" s="718"/>
      <c r="F7765" s="615">
        <f t="shared" si="111"/>
        <v>0</v>
      </c>
    </row>
    <row r="7766" spans="1:6">
      <c r="A7766" s="1081"/>
      <c r="B7766" s="1091"/>
      <c r="C7766" s="631"/>
      <c r="D7766" s="643"/>
      <c r="E7766" s="718"/>
      <c r="F7766" s="615">
        <f t="shared" si="111"/>
        <v>0</v>
      </c>
    </row>
    <row r="7767" spans="1:6" ht="25.5">
      <c r="A7767" s="1081" t="s">
        <v>33</v>
      </c>
      <c r="B7767" s="1091" t="s">
        <v>3425</v>
      </c>
      <c r="C7767" s="631" t="s">
        <v>2043</v>
      </c>
      <c r="D7767" s="643">
        <v>1</v>
      </c>
      <c r="E7767" s="718"/>
      <c r="F7767" s="615">
        <f t="shared" si="111"/>
        <v>0</v>
      </c>
    </row>
    <row r="7768" spans="1:6">
      <c r="A7768" s="1081"/>
      <c r="B7768" s="1091"/>
      <c r="C7768" s="631"/>
      <c r="D7768" s="643"/>
      <c r="E7768" s="718"/>
      <c r="F7768" s="615">
        <f t="shared" si="111"/>
        <v>0</v>
      </c>
    </row>
    <row r="7769" spans="1:6" ht="25.5">
      <c r="A7769" s="1081" t="s">
        <v>34</v>
      </c>
      <c r="B7769" s="1091" t="s">
        <v>3426</v>
      </c>
      <c r="C7769" s="631" t="s">
        <v>2043</v>
      </c>
      <c r="D7769" s="643">
        <v>1</v>
      </c>
      <c r="E7769" s="718"/>
      <c r="F7769" s="615">
        <f t="shared" si="111"/>
        <v>0</v>
      </c>
    </row>
    <row r="7770" spans="1:6">
      <c r="A7770" s="1081"/>
      <c r="B7770" s="1091"/>
      <c r="C7770" s="631"/>
      <c r="D7770" s="643"/>
      <c r="E7770" s="718"/>
      <c r="F7770" s="615">
        <f t="shared" si="111"/>
        <v>0</v>
      </c>
    </row>
    <row r="7771" spans="1:6" ht="38.25">
      <c r="A7771" s="1081" t="s">
        <v>35</v>
      </c>
      <c r="B7771" s="1091" t="s">
        <v>3427</v>
      </c>
      <c r="C7771" s="631" t="s">
        <v>2043</v>
      </c>
      <c r="D7771" s="643">
        <v>1</v>
      </c>
      <c r="E7771" s="718"/>
      <c r="F7771" s="615">
        <f t="shared" si="111"/>
        <v>0</v>
      </c>
    </row>
    <row r="7772" spans="1:6">
      <c r="A7772" s="1081"/>
      <c r="B7772" s="1091"/>
      <c r="C7772" s="631"/>
      <c r="D7772" s="643"/>
      <c r="E7772" s="718"/>
      <c r="F7772" s="615">
        <f t="shared" si="111"/>
        <v>0</v>
      </c>
    </row>
    <row r="7773" spans="1:6" ht="38.25">
      <c r="A7773" s="1081" t="s">
        <v>36</v>
      </c>
      <c r="B7773" s="1091" t="s">
        <v>3745</v>
      </c>
      <c r="C7773" s="631" t="s">
        <v>2043</v>
      </c>
      <c r="D7773" s="643">
        <v>1</v>
      </c>
      <c r="E7773" s="718"/>
      <c r="F7773" s="615">
        <f t="shared" si="111"/>
        <v>0</v>
      </c>
    </row>
    <row r="7774" spans="1:6">
      <c r="A7774" s="1081"/>
      <c r="B7774" s="1091"/>
      <c r="C7774" s="631"/>
      <c r="D7774" s="643"/>
      <c r="E7774" s="718"/>
      <c r="F7774" s="615">
        <f t="shared" si="111"/>
        <v>0</v>
      </c>
    </row>
    <row r="7775" spans="1:6" ht="51">
      <c r="A7775" s="1081" t="s">
        <v>37</v>
      </c>
      <c r="B7775" s="1091" t="s">
        <v>3428</v>
      </c>
      <c r="C7775" s="631"/>
      <c r="D7775" s="643"/>
      <c r="E7775" s="718"/>
      <c r="F7775" s="615">
        <f t="shared" si="111"/>
        <v>0</v>
      </c>
    </row>
    <row r="7776" spans="1:6">
      <c r="A7776" s="1081"/>
      <c r="B7776" s="1091" t="s">
        <v>3429</v>
      </c>
      <c r="C7776" s="631" t="s">
        <v>2043</v>
      </c>
      <c r="D7776" s="643">
        <v>1</v>
      </c>
      <c r="E7776" s="718"/>
      <c r="F7776" s="615">
        <f t="shared" si="111"/>
        <v>0</v>
      </c>
    </row>
    <row r="7777" spans="1:6">
      <c r="A7777" s="1081"/>
      <c r="B7777" s="1091"/>
      <c r="C7777" s="631"/>
      <c r="D7777" s="1092"/>
      <c r="E7777" s="718"/>
      <c r="F7777" s="635"/>
    </row>
    <row r="7778" spans="1:6" ht="38.25">
      <c r="A7778" s="1139"/>
      <c r="B7778" s="1091" t="s">
        <v>3430</v>
      </c>
      <c r="C7778" s="631"/>
      <c r="D7778" s="1092"/>
      <c r="E7778" s="718"/>
      <c r="F7778" s="635"/>
    </row>
    <row r="7779" spans="1:6">
      <c r="A7779" s="1153"/>
      <c r="B7779" s="1091" t="s">
        <v>3906</v>
      </c>
      <c r="C7779" s="631"/>
      <c r="D7779" s="1092"/>
      <c r="E7779" s="718"/>
      <c r="F7779" s="635"/>
    </row>
    <row r="7780" spans="1:6">
      <c r="A7780" s="1081"/>
      <c r="B7780" s="1091"/>
      <c r="C7780" s="631"/>
      <c r="D7780" s="1092"/>
      <c r="E7780" s="718"/>
      <c r="F7780" s="635"/>
    </row>
    <row r="7781" spans="1:6">
      <c r="A7781" s="1154"/>
      <c r="B7781" s="499" t="s">
        <v>3431</v>
      </c>
      <c r="C7781" s="1150"/>
      <c r="D7781" s="1151"/>
      <c r="E7781" s="706"/>
      <c r="F7781" s="36">
        <f>SUM(F7613:F7776)</f>
        <v>0</v>
      </c>
    </row>
    <row r="7782" spans="1:6">
      <c r="A7782" s="1081"/>
      <c r="B7782" s="1091"/>
      <c r="C7782" s="631"/>
      <c r="D7782" s="1092"/>
      <c r="E7782" s="718"/>
      <c r="F7782" s="635"/>
    </row>
    <row r="7783" spans="1:6">
      <c r="A7783" s="1081"/>
      <c r="B7783" s="1091"/>
      <c r="C7783" s="631"/>
      <c r="D7783" s="1092"/>
      <c r="E7783" s="718"/>
      <c r="F7783" s="635"/>
    </row>
    <row r="7784" spans="1:6">
      <c r="A7784" s="1081"/>
      <c r="B7784" s="498" t="s">
        <v>3186</v>
      </c>
      <c r="C7784" s="631"/>
      <c r="D7784" s="1092"/>
      <c r="E7784" s="718"/>
      <c r="F7784" s="635"/>
    </row>
    <row r="7785" spans="1:6">
      <c r="A7785" s="1081"/>
      <c r="B7785" s="1091"/>
      <c r="C7785" s="631"/>
      <c r="D7785" s="1092"/>
      <c r="E7785" s="718"/>
      <c r="F7785" s="635"/>
    </row>
    <row r="7786" spans="1:6">
      <c r="A7786" s="1081"/>
      <c r="B7786" s="498" t="s">
        <v>3432</v>
      </c>
      <c r="C7786" s="631"/>
      <c r="D7786" s="1092"/>
      <c r="E7786" s="718"/>
      <c r="F7786" s="635"/>
    </row>
    <row r="7787" spans="1:6">
      <c r="A7787" s="1081"/>
      <c r="B7787" s="1091"/>
      <c r="C7787" s="631"/>
      <c r="D7787" s="1092"/>
      <c r="E7787" s="718"/>
      <c r="F7787" s="635"/>
    </row>
    <row r="7788" spans="1:6" ht="25.5">
      <c r="A7788" s="1081" t="s">
        <v>198</v>
      </c>
      <c r="B7788" s="1091" t="s">
        <v>3433</v>
      </c>
      <c r="C7788" s="631"/>
      <c r="D7788" s="1167"/>
      <c r="E7788" s="718"/>
      <c r="F7788" s="635"/>
    </row>
    <row r="7789" spans="1:6" ht="51">
      <c r="A7789" s="1081"/>
      <c r="B7789" s="1091" t="s">
        <v>3434</v>
      </c>
      <c r="C7789" s="631"/>
      <c r="D7789" s="1167"/>
      <c r="E7789" s="718"/>
      <c r="F7789" s="635"/>
    </row>
    <row r="7790" spans="1:6">
      <c r="A7790" s="1081"/>
      <c r="B7790" s="1091" t="s">
        <v>3435</v>
      </c>
      <c r="C7790" s="631"/>
      <c r="D7790" s="1167"/>
      <c r="E7790" s="718"/>
      <c r="F7790" s="635"/>
    </row>
    <row r="7791" spans="1:6">
      <c r="A7791" s="1081"/>
      <c r="B7791" s="1091" t="s">
        <v>3436</v>
      </c>
      <c r="C7791" s="631"/>
      <c r="D7791" s="1167"/>
      <c r="E7791" s="718"/>
      <c r="F7791" s="635"/>
    </row>
    <row r="7792" spans="1:6" ht="51">
      <c r="A7792" s="1081"/>
      <c r="B7792" s="1091" t="s">
        <v>3437</v>
      </c>
      <c r="C7792" s="631"/>
      <c r="D7792" s="1167"/>
      <c r="E7792" s="718"/>
      <c r="F7792" s="635"/>
    </row>
    <row r="7793" spans="1:6" ht="38.25">
      <c r="A7793" s="1081"/>
      <c r="B7793" s="1091" t="s">
        <v>3438</v>
      </c>
      <c r="C7793" s="631"/>
      <c r="D7793" s="1167"/>
      <c r="E7793" s="718"/>
      <c r="F7793" s="635"/>
    </row>
    <row r="7794" spans="1:6" ht="25.5">
      <c r="A7794" s="1081"/>
      <c r="B7794" s="1091" t="s">
        <v>3439</v>
      </c>
      <c r="C7794" s="631"/>
      <c r="D7794" s="1167"/>
      <c r="E7794" s="718"/>
      <c r="F7794" s="635"/>
    </row>
    <row r="7795" spans="1:6">
      <c r="A7795" s="1081"/>
      <c r="B7795" s="1091" t="s">
        <v>3740</v>
      </c>
      <c r="C7795" s="631" t="s">
        <v>2043</v>
      </c>
      <c r="D7795" s="643">
        <v>1</v>
      </c>
      <c r="E7795" s="718"/>
      <c r="F7795" s="615">
        <f>D7795*E7795</f>
        <v>0</v>
      </c>
    </row>
    <row r="7796" spans="1:6">
      <c r="A7796" s="1081"/>
      <c r="B7796" s="1091"/>
      <c r="C7796" s="631"/>
      <c r="D7796" s="643"/>
      <c r="E7796" s="718"/>
      <c r="F7796" s="615">
        <f t="shared" ref="F7796:F7855" si="112">D7796*E7796</f>
        <v>0</v>
      </c>
    </row>
    <row r="7797" spans="1:6" ht="25.5">
      <c r="A7797" s="1081" t="s">
        <v>200</v>
      </c>
      <c r="B7797" s="1091" t="s">
        <v>3440</v>
      </c>
      <c r="C7797" s="631"/>
      <c r="D7797" s="643"/>
      <c r="E7797" s="718"/>
      <c r="F7797" s="615">
        <f t="shared" si="112"/>
        <v>0</v>
      </c>
    </row>
    <row r="7798" spans="1:6" ht="38.25">
      <c r="A7798" s="1081"/>
      <c r="B7798" s="1091" t="s">
        <v>3441</v>
      </c>
      <c r="C7798" s="631"/>
      <c r="D7798" s="643"/>
      <c r="E7798" s="718"/>
      <c r="F7798" s="615">
        <f t="shared" si="112"/>
        <v>0</v>
      </c>
    </row>
    <row r="7799" spans="1:6" ht="25.5">
      <c r="A7799" s="1081"/>
      <c r="B7799" s="1091" t="s">
        <v>3442</v>
      </c>
      <c r="C7799" s="631"/>
      <c r="D7799" s="643"/>
      <c r="E7799" s="718"/>
      <c r="F7799" s="615">
        <f t="shared" si="112"/>
        <v>0</v>
      </c>
    </row>
    <row r="7800" spans="1:6" ht="25.5">
      <c r="A7800" s="1081"/>
      <c r="B7800" s="1091" t="s">
        <v>3443</v>
      </c>
      <c r="C7800" s="631"/>
      <c r="D7800" s="643"/>
      <c r="E7800" s="718"/>
      <c r="F7800" s="615">
        <f t="shared" si="112"/>
        <v>0</v>
      </c>
    </row>
    <row r="7801" spans="1:6" ht="25.5">
      <c r="A7801" s="1081"/>
      <c r="B7801" s="1091" t="s">
        <v>3444</v>
      </c>
      <c r="C7801" s="631"/>
      <c r="D7801" s="643"/>
      <c r="E7801" s="718"/>
      <c r="F7801" s="615">
        <f t="shared" si="112"/>
        <v>0</v>
      </c>
    </row>
    <row r="7802" spans="1:6" ht="25.5">
      <c r="A7802" s="1081"/>
      <c r="B7802" s="1091" t="s">
        <v>4278</v>
      </c>
      <c r="C7802" s="631"/>
      <c r="D7802" s="643"/>
      <c r="E7802" s="718"/>
      <c r="F7802" s="615">
        <f t="shared" si="112"/>
        <v>0</v>
      </c>
    </row>
    <row r="7803" spans="1:6">
      <c r="A7803" s="1081"/>
      <c r="B7803" s="1091" t="s">
        <v>3445</v>
      </c>
      <c r="C7803" s="631"/>
      <c r="D7803" s="643"/>
      <c r="E7803" s="718"/>
      <c r="F7803" s="615">
        <f t="shared" si="112"/>
        <v>0</v>
      </c>
    </row>
    <row r="7804" spans="1:6">
      <c r="A7804" s="1143"/>
      <c r="B7804" s="1091" t="s">
        <v>3729</v>
      </c>
      <c r="C7804" s="631"/>
      <c r="D7804" s="643"/>
      <c r="E7804" s="718"/>
      <c r="F7804" s="615">
        <f t="shared" si="112"/>
        <v>0</v>
      </c>
    </row>
    <row r="7805" spans="1:6">
      <c r="A7805" s="1143"/>
      <c r="B7805" s="1091"/>
      <c r="C7805" s="631"/>
      <c r="D7805" s="643"/>
      <c r="E7805" s="718"/>
      <c r="F7805" s="615">
        <f t="shared" si="112"/>
        <v>0</v>
      </c>
    </row>
    <row r="7806" spans="1:6" ht="30" customHeight="1">
      <c r="A7806" s="1143"/>
      <c r="B7806" s="1146"/>
      <c r="C7806" s="631" t="s">
        <v>2043</v>
      </c>
      <c r="D7806" s="643">
        <v>1</v>
      </c>
      <c r="E7806" s="718"/>
      <c r="F7806" s="615">
        <f t="shared" si="112"/>
        <v>0</v>
      </c>
    </row>
    <row r="7807" spans="1:6">
      <c r="A7807" s="1081"/>
      <c r="B7807" s="1091"/>
      <c r="C7807" s="631"/>
      <c r="D7807" s="643"/>
      <c r="E7807" s="718"/>
      <c r="F7807" s="615">
        <f t="shared" si="112"/>
        <v>0</v>
      </c>
    </row>
    <row r="7808" spans="1:6" ht="25.5">
      <c r="A7808" s="1081" t="s">
        <v>203</v>
      </c>
      <c r="B7808" s="1091" t="s">
        <v>3446</v>
      </c>
      <c r="C7808" s="631"/>
      <c r="D7808" s="643"/>
      <c r="E7808" s="718"/>
      <c r="F7808" s="615">
        <f t="shared" si="112"/>
        <v>0</v>
      </c>
    </row>
    <row r="7809" spans="1:6" ht="25.5">
      <c r="A7809" s="1081"/>
      <c r="B7809" s="1091" t="s">
        <v>3447</v>
      </c>
      <c r="C7809" s="631"/>
      <c r="D7809" s="643"/>
      <c r="E7809" s="718"/>
      <c r="F7809" s="615">
        <f t="shared" si="112"/>
        <v>0</v>
      </c>
    </row>
    <row r="7810" spans="1:6" ht="25.5">
      <c r="A7810" s="1081"/>
      <c r="B7810" s="1091" t="s">
        <v>3448</v>
      </c>
      <c r="C7810" s="631"/>
      <c r="D7810" s="643"/>
      <c r="E7810" s="718"/>
      <c r="F7810" s="615">
        <f t="shared" si="112"/>
        <v>0</v>
      </c>
    </row>
    <row r="7811" spans="1:6" ht="25.5">
      <c r="A7811" s="1081"/>
      <c r="B7811" s="1091" t="s">
        <v>3449</v>
      </c>
      <c r="C7811" s="631"/>
      <c r="D7811" s="643"/>
      <c r="E7811" s="718"/>
      <c r="F7811" s="615">
        <f t="shared" si="112"/>
        <v>0</v>
      </c>
    </row>
    <row r="7812" spans="1:6" ht="16.5" customHeight="1">
      <c r="A7812" s="1081"/>
      <c r="B7812" s="1091" t="s">
        <v>3450</v>
      </c>
      <c r="C7812" s="631"/>
      <c r="D7812" s="643"/>
      <c r="E7812" s="718"/>
      <c r="F7812" s="615">
        <f t="shared" si="112"/>
        <v>0</v>
      </c>
    </row>
    <row r="7813" spans="1:6" ht="25.5">
      <c r="A7813" s="1081"/>
      <c r="B7813" s="1091" t="s">
        <v>3451</v>
      </c>
      <c r="C7813" s="631"/>
      <c r="D7813" s="643"/>
      <c r="E7813" s="718"/>
      <c r="F7813" s="615">
        <f t="shared" si="112"/>
        <v>0</v>
      </c>
    </row>
    <row r="7814" spans="1:6" ht="25.5">
      <c r="A7814" s="1081"/>
      <c r="B7814" s="1091" t="s">
        <v>3452</v>
      </c>
      <c r="C7814" s="631"/>
      <c r="D7814" s="643"/>
      <c r="E7814" s="718"/>
      <c r="F7814" s="615">
        <f t="shared" si="112"/>
        <v>0</v>
      </c>
    </row>
    <row r="7815" spans="1:6" ht="25.5">
      <c r="A7815" s="1081"/>
      <c r="B7815" s="1091" t="s">
        <v>3453</v>
      </c>
      <c r="C7815" s="631"/>
      <c r="D7815" s="643"/>
      <c r="E7815" s="718"/>
      <c r="F7815" s="615">
        <f t="shared" si="112"/>
        <v>0</v>
      </c>
    </row>
    <row r="7816" spans="1:6">
      <c r="A7816" s="1081"/>
      <c r="B7816" s="1091" t="s">
        <v>3454</v>
      </c>
      <c r="C7816" s="631"/>
      <c r="D7816" s="643"/>
      <c r="E7816" s="718"/>
      <c r="F7816" s="615">
        <f t="shared" si="112"/>
        <v>0</v>
      </c>
    </row>
    <row r="7817" spans="1:6" ht="25.5">
      <c r="A7817" s="1081"/>
      <c r="B7817" s="1091" t="s">
        <v>3455</v>
      </c>
      <c r="C7817" s="631"/>
      <c r="D7817" s="643"/>
      <c r="E7817" s="718"/>
      <c r="F7817" s="615">
        <f t="shared" si="112"/>
        <v>0</v>
      </c>
    </row>
    <row r="7818" spans="1:6">
      <c r="A7818" s="1081"/>
      <c r="B7818" s="1091" t="s">
        <v>3456</v>
      </c>
      <c r="C7818" s="631"/>
      <c r="D7818" s="643"/>
      <c r="E7818" s="718"/>
      <c r="F7818" s="615">
        <f t="shared" si="112"/>
        <v>0</v>
      </c>
    </row>
    <row r="7819" spans="1:6" ht="25.5">
      <c r="A7819" s="1081"/>
      <c r="B7819" s="1091" t="s">
        <v>4279</v>
      </c>
      <c r="C7819" s="631"/>
      <c r="D7819" s="643"/>
      <c r="E7819" s="718"/>
      <c r="F7819" s="615">
        <f t="shared" si="112"/>
        <v>0</v>
      </c>
    </row>
    <row r="7820" spans="1:6">
      <c r="A7820" s="1143"/>
      <c r="B7820" s="1091" t="s">
        <v>3729</v>
      </c>
      <c r="C7820" s="631"/>
      <c r="D7820" s="643"/>
      <c r="E7820" s="718"/>
      <c r="F7820" s="615">
        <f t="shared" si="112"/>
        <v>0</v>
      </c>
    </row>
    <row r="7821" spans="1:6">
      <c r="A7821" s="1143"/>
      <c r="B7821" s="1091"/>
      <c r="C7821" s="631"/>
      <c r="D7821" s="643"/>
      <c r="E7821" s="718"/>
      <c r="F7821" s="615">
        <f t="shared" si="112"/>
        <v>0</v>
      </c>
    </row>
    <row r="7822" spans="1:6" ht="30" customHeight="1">
      <c r="A7822" s="1143"/>
      <c r="B7822" s="1146"/>
      <c r="C7822" s="631" t="s">
        <v>2043</v>
      </c>
      <c r="D7822" s="643">
        <v>1</v>
      </c>
      <c r="E7822" s="718"/>
      <c r="F7822" s="615">
        <f t="shared" si="112"/>
        <v>0</v>
      </c>
    </row>
    <row r="7823" spans="1:6">
      <c r="A7823" s="1081"/>
      <c r="B7823" s="1091"/>
      <c r="C7823" s="631"/>
      <c r="D7823" s="643"/>
      <c r="E7823" s="718"/>
      <c r="F7823" s="615">
        <f t="shared" si="112"/>
        <v>0</v>
      </c>
    </row>
    <row r="7824" spans="1:6" ht="25.5">
      <c r="A7824" s="1081" t="s">
        <v>205</v>
      </c>
      <c r="B7824" s="1091" t="s">
        <v>3457</v>
      </c>
      <c r="C7824" s="631"/>
      <c r="D7824" s="643"/>
      <c r="E7824" s="718"/>
      <c r="F7824" s="615">
        <f t="shared" si="112"/>
        <v>0</v>
      </c>
    </row>
    <row r="7825" spans="1:6">
      <c r="A7825" s="1081"/>
      <c r="B7825" s="1091" t="s">
        <v>3458</v>
      </c>
      <c r="C7825" s="631"/>
      <c r="D7825" s="643"/>
      <c r="E7825" s="718"/>
      <c r="F7825" s="615">
        <f t="shared" si="112"/>
        <v>0</v>
      </c>
    </row>
    <row r="7826" spans="1:6" ht="25.5">
      <c r="A7826" s="1081"/>
      <c r="B7826" s="1091" t="s">
        <v>3459</v>
      </c>
      <c r="C7826" s="631"/>
      <c r="D7826" s="643"/>
      <c r="E7826" s="718"/>
      <c r="F7826" s="615">
        <f t="shared" si="112"/>
        <v>0</v>
      </c>
    </row>
    <row r="7827" spans="1:6" ht="25.5">
      <c r="A7827" s="1081"/>
      <c r="B7827" s="1091" t="s">
        <v>3460</v>
      </c>
      <c r="C7827" s="631"/>
      <c r="D7827" s="643"/>
      <c r="E7827" s="718"/>
      <c r="F7827" s="615">
        <f t="shared" si="112"/>
        <v>0</v>
      </c>
    </row>
    <row r="7828" spans="1:6" ht="25.5">
      <c r="A7828" s="1081"/>
      <c r="B7828" s="1091" t="s">
        <v>3461</v>
      </c>
      <c r="C7828" s="631"/>
      <c r="D7828" s="643"/>
      <c r="E7828" s="718"/>
      <c r="F7828" s="615">
        <f t="shared" si="112"/>
        <v>0</v>
      </c>
    </row>
    <row r="7829" spans="1:6">
      <c r="A7829" s="1081"/>
      <c r="B7829" s="1091" t="s">
        <v>3462</v>
      </c>
      <c r="C7829" s="631"/>
      <c r="D7829" s="643"/>
      <c r="E7829" s="718"/>
      <c r="F7829" s="615">
        <f t="shared" si="112"/>
        <v>0</v>
      </c>
    </row>
    <row r="7830" spans="1:6">
      <c r="A7830" s="1081"/>
      <c r="B7830" s="1091" t="s">
        <v>3746</v>
      </c>
      <c r="C7830" s="631"/>
      <c r="D7830" s="643"/>
      <c r="E7830" s="718"/>
      <c r="F7830" s="615">
        <f t="shared" si="112"/>
        <v>0</v>
      </c>
    </row>
    <row r="7831" spans="1:6" ht="25.5">
      <c r="A7831" s="1081"/>
      <c r="B7831" s="1091" t="s">
        <v>4280</v>
      </c>
      <c r="C7831" s="631"/>
      <c r="D7831" s="643"/>
      <c r="E7831" s="718"/>
      <c r="F7831" s="615">
        <f t="shared" si="112"/>
        <v>0</v>
      </c>
    </row>
    <row r="7832" spans="1:6">
      <c r="A7832" s="1143"/>
      <c r="B7832" s="1091" t="s">
        <v>3729</v>
      </c>
      <c r="C7832" s="631"/>
      <c r="D7832" s="643"/>
      <c r="E7832" s="718"/>
      <c r="F7832" s="615">
        <f t="shared" si="112"/>
        <v>0</v>
      </c>
    </row>
    <row r="7833" spans="1:6">
      <c r="A7833" s="1143"/>
      <c r="B7833" s="1091"/>
      <c r="C7833" s="631"/>
      <c r="D7833" s="643"/>
      <c r="E7833" s="718"/>
      <c r="F7833" s="615">
        <f t="shared" si="112"/>
        <v>0</v>
      </c>
    </row>
    <row r="7834" spans="1:6" ht="30" customHeight="1">
      <c r="A7834" s="1143"/>
      <c r="B7834" s="1146"/>
      <c r="C7834" s="631" t="s">
        <v>2043</v>
      </c>
      <c r="D7834" s="643">
        <v>1</v>
      </c>
      <c r="E7834" s="718"/>
      <c r="F7834" s="615">
        <f t="shared" si="112"/>
        <v>0</v>
      </c>
    </row>
    <row r="7835" spans="1:6">
      <c r="A7835" s="1081"/>
      <c r="B7835" s="1091"/>
      <c r="C7835" s="631"/>
      <c r="D7835" s="643"/>
      <c r="E7835" s="718"/>
      <c r="F7835" s="615">
        <f t="shared" si="112"/>
        <v>0</v>
      </c>
    </row>
    <row r="7836" spans="1:6" ht="25.5">
      <c r="A7836" s="1081" t="s">
        <v>137</v>
      </c>
      <c r="B7836" s="1091" t="s">
        <v>3463</v>
      </c>
      <c r="C7836" s="631"/>
      <c r="D7836" s="643"/>
      <c r="E7836" s="718"/>
      <c r="F7836" s="615">
        <f t="shared" si="112"/>
        <v>0</v>
      </c>
    </row>
    <row r="7837" spans="1:6" ht="38.25">
      <c r="A7837" s="1081"/>
      <c r="B7837" s="1091" t="s">
        <v>3464</v>
      </c>
      <c r="C7837" s="631"/>
      <c r="D7837" s="643"/>
      <c r="E7837" s="718"/>
      <c r="F7837" s="615">
        <f t="shared" si="112"/>
        <v>0</v>
      </c>
    </row>
    <row r="7838" spans="1:6" ht="25.5">
      <c r="A7838" s="1081"/>
      <c r="B7838" s="1091" t="s">
        <v>3461</v>
      </c>
      <c r="C7838" s="631"/>
      <c r="D7838" s="643"/>
      <c r="E7838" s="718"/>
      <c r="F7838" s="615">
        <f t="shared" si="112"/>
        <v>0</v>
      </c>
    </row>
    <row r="7839" spans="1:6">
      <c r="A7839" s="1081"/>
      <c r="B7839" s="1091" t="s">
        <v>3462</v>
      </c>
      <c r="C7839" s="631"/>
      <c r="D7839" s="643"/>
      <c r="E7839" s="718"/>
      <c r="F7839" s="615">
        <f t="shared" si="112"/>
        <v>0</v>
      </c>
    </row>
    <row r="7840" spans="1:6">
      <c r="A7840" s="1081"/>
      <c r="B7840" s="1091" t="s">
        <v>3465</v>
      </c>
      <c r="C7840" s="631"/>
      <c r="D7840" s="643"/>
      <c r="E7840" s="718"/>
      <c r="F7840" s="615">
        <f t="shared" si="112"/>
        <v>0</v>
      </c>
    </row>
    <row r="7841" spans="1:6" ht="25.5">
      <c r="A7841" s="1081"/>
      <c r="B7841" s="1091" t="s">
        <v>4280</v>
      </c>
      <c r="C7841" s="631"/>
      <c r="D7841" s="643"/>
      <c r="E7841" s="718"/>
      <c r="F7841" s="615">
        <f t="shared" si="112"/>
        <v>0</v>
      </c>
    </row>
    <row r="7842" spans="1:6">
      <c r="A7842" s="1143"/>
      <c r="B7842" s="1091" t="s">
        <v>3729</v>
      </c>
      <c r="C7842" s="631"/>
      <c r="D7842" s="643"/>
      <c r="E7842" s="718"/>
      <c r="F7842" s="615">
        <f t="shared" si="112"/>
        <v>0</v>
      </c>
    </row>
    <row r="7843" spans="1:6">
      <c r="A7843" s="1143"/>
      <c r="B7843" s="1091"/>
      <c r="C7843" s="631"/>
      <c r="D7843" s="643"/>
      <c r="E7843" s="718"/>
      <c r="F7843" s="615">
        <f t="shared" si="112"/>
        <v>0</v>
      </c>
    </row>
    <row r="7844" spans="1:6" ht="30" customHeight="1">
      <c r="A7844" s="1143"/>
      <c r="B7844" s="1146"/>
      <c r="C7844" s="631" t="s">
        <v>2043</v>
      </c>
      <c r="D7844" s="643">
        <v>1</v>
      </c>
      <c r="E7844" s="718"/>
      <c r="F7844" s="615">
        <f t="shared" si="112"/>
        <v>0</v>
      </c>
    </row>
    <row r="7845" spans="1:6">
      <c r="A7845" s="1081"/>
      <c r="B7845" s="1091"/>
      <c r="C7845" s="631"/>
      <c r="D7845" s="643"/>
      <c r="E7845" s="718"/>
      <c r="F7845" s="615">
        <f t="shared" si="112"/>
        <v>0</v>
      </c>
    </row>
    <row r="7846" spans="1:6" ht="25.5">
      <c r="A7846" s="1081" t="s">
        <v>144</v>
      </c>
      <c r="B7846" s="1091" t="s">
        <v>3466</v>
      </c>
      <c r="C7846" s="631"/>
      <c r="D7846" s="643"/>
      <c r="E7846" s="718"/>
      <c r="F7846" s="615">
        <f t="shared" si="112"/>
        <v>0</v>
      </c>
    </row>
    <row r="7847" spans="1:6">
      <c r="A7847" s="1081"/>
      <c r="B7847" s="1091" t="s">
        <v>3469</v>
      </c>
      <c r="C7847" s="631" t="s">
        <v>2043</v>
      </c>
      <c r="D7847" s="643">
        <v>1</v>
      </c>
      <c r="E7847" s="718"/>
      <c r="F7847" s="615">
        <f t="shared" si="112"/>
        <v>0</v>
      </c>
    </row>
    <row r="7848" spans="1:6">
      <c r="A7848" s="1081"/>
      <c r="B7848" s="1091"/>
      <c r="C7848" s="631"/>
      <c r="D7848" s="643"/>
      <c r="E7848" s="718"/>
      <c r="F7848" s="615">
        <f t="shared" si="112"/>
        <v>0</v>
      </c>
    </row>
    <row r="7849" spans="1:6">
      <c r="A7849" s="1081" t="s">
        <v>147</v>
      </c>
      <c r="B7849" s="1091" t="s">
        <v>3467</v>
      </c>
      <c r="C7849" s="631"/>
      <c r="D7849" s="643"/>
      <c r="E7849" s="718"/>
      <c r="F7849" s="615">
        <f t="shared" si="112"/>
        <v>0</v>
      </c>
    </row>
    <row r="7850" spans="1:6">
      <c r="A7850" s="1081"/>
      <c r="B7850" s="1091" t="s">
        <v>3747</v>
      </c>
      <c r="C7850" s="631" t="s">
        <v>2043</v>
      </c>
      <c r="D7850" s="643">
        <v>1</v>
      </c>
      <c r="E7850" s="718"/>
      <c r="F7850" s="615">
        <f t="shared" si="112"/>
        <v>0</v>
      </c>
    </row>
    <row r="7851" spans="1:6">
      <c r="A7851" s="1081"/>
      <c r="B7851" s="1091"/>
      <c r="C7851" s="631"/>
      <c r="D7851" s="643"/>
      <c r="E7851" s="718"/>
      <c r="F7851" s="615">
        <f t="shared" si="112"/>
        <v>0</v>
      </c>
    </row>
    <row r="7852" spans="1:6" ht="26.25" customHeight="1">
      <c r="A7852" s="1081" t="s">
        <v>132</v>
      </c>
      <c r="B7852" s="1091" t="s">
        <v>4281</v>
      </c>
      <c r="C7852" s="631"/>
      <c r="D7852" s="643"/>
      <c r="E7852" s="718"/>
      <c r="F7852" s="615">
        <f t="shared" si="112"/>
        <v>0</v>
      </c>
    </row>
    <row r="7853" spans="1:6">
      <c r="A7853" s="1081"/>
      <c r="B7853" s="1091" t="s">
        <v>3747</v>
      </c>
      <c r="C7853" s="631" t="s">
        <v>2043</v>
      </c>
      <c r="D7853" s="643">
        <v>1</v>
      </c>
      <c r="E7853" s="718"/>
      <c r="F7853" s="615">
        <f t="shared" si="112"/>
        <v>0</v>
      </c>
    </row>
    <row r="7854" spans="1:6">
      <c r="A7854" s="1081"/>
      <c r="B7854" s="1091"/>
      <c r="C7854" s="631"/>
      <c r="D7854" s="643"/>
      <c r="E7854" s="718"/>
      <c r="F7854" s="615">
        <f t="shared" si="112"/>
        <v>0</v>
      </c>
    </row>
    <row r="7855" spans="1:6" ht="38.25">
      <c r="A7855" s="1081" t="s">
        <v>46</v>
      </c>
      <c r="B7855" s="1091" t="s">
        <v>3492</v>
      </c>
      <c r="C7855" s="631"/>
      <c r="D7855" s="643"/>
      <c r="E7855" s="718"/>
      <c r="F7855" s="615">
        <f t="shared" si="112"/>
        <v>0</v>
      </c>
    </row>
    <row r="7856" spans="1:6">
      <c r="A7856" s="1081"/>
      <c r="B7856" s="1091" t="s">
        <v>3747</v>
      </c>
      <c r="C7856" s="631" t="s">
        <v>2043</v>
      </c>
      <c r="D7856" s="643">
        <v>1</v>
      </c>
      <c r="E7856" s="718"/>
      <c r="F7856" s="615">
        <f t="shared" ref="F7856:F7904" si="113">D7856*E7856</f>
        <v>0</v>
      </c>
    </row>
    <row r="7857" spans="1:6">
      <c r="A7857" s="1081"/>
      <c r="B7857" s="1091"/>
      <c r="C7857" s="631"/>
      <c r="D7857" s="643"/>
      <c r="E7857" s="718"/>
      <c r="F7857" s="615">
        <f t="shared" si="113"/>
        <v>0</v>
      </c>
    </row>
    <row r="7858" spans="1:6" ht="51">
      <c r="A7858" s="1081" t="s">
        <v>47</v>
      </c>
      <c r="B7858" s="1091" t="s">
        <v>3468</v>
      </c>
      <c r="C7858" s="631"/>
      <c r="D7858" s="643"/>
      <c r="E7858" s="718"/>
      <c r="F7858" s="615">
        <f t="shared" si="113"/>
        <v>0</v>
      </c>
    </row>
    <row r="7859" spans="1:6">
      <c r="A7859" s="1081"/>
      <c r="B7859" s="1091" t="s">
        <v>3747</v>
      </c>
      <c r="C7859" s="631" t="s">
        <v>63</v>
      </c>
      <c r="D7859" s="643">
        <v>75</v>
      </c>
      <c r="E7859" s="718"/>
      <c r="F7859" s="615">
        <f t="shared" si="113"/>
        <v>0</v>
      </c>
    </row>
    <row r="7860" spans="1:6">
      <c r="A7860" s="1081"/>
      <c r="B7860" s="1091"/>
      <c r="C7860" s="631"/>
      <c r="D7860" s="643"/>
      <c r="E7860" s="718"/>
      <c r="F7860" s="615">
        <f t="shared" si="113"/>
        <v>0</v>
      </c>
    </row>
    <row r="7861" spans="1:6" ht="16.5" customHeight="1">
      <c r="A7861" s="1081" t="s">
        <v>17</v>
      </c>
      <c r="B7861" s="1091" t="s">
        <v>3470</v>
      </c>
      <c r="C7861" s="631"/>
      <c r="D7861" s="643"/>
      <c r="E7861" s="718"/>
      <c r="F7861" s="615">
        <f t="shared" si="113"/>
        <v>0</v>
      </c>
    </row>
    <row r="7862" spans="1:6">
      <c r="A7862" s="1081"/>
      <c r="B7862" s="1091" t="s">
        <v>3747</v>
      </c>
      <c r="C7862" s="631" t="s">
        <v>63</v>
      </c>
      <c r="D7862" s="643">
        <v>30</v>
      </c>
      <c r="E7862" s="718"/>
      <c r="F7862" s="615">
        <f t="shared" si="113"/>
        <v>0</v>
      </c>
    </row>
    <row r="7863" spans="1:6">
      <c r="A7863" s="1081"/>
      <c r="B7863" s="1091"/>
      <c r="C7863" s="631"/>
      <c r="D7863" s="643"/>
      <c r="E7863" s="718"/>
      <c r="F7863" s="615">
        <f t="shared" si="113"/>
        <v>0</v>
      </c>
    </row>
    <row r="7864" spans="1:6">
      <c r="A7864" s="1081" t="s">
        <v>51</v>
      </c>
      <c r="B7864" s="1091" t="s">
        <v>3471</v>
      </c>
      <c r="C7864" s="631"/>
      <c r="D7864" s="643"/>
      <c r="E7864" s="718"/>
      <c r="F7864" s="615">
        <f t="shared" si="113"/>
        <v>0</v>
      </c>
    </row>
    <row r="7865" spans="1:6">
      <c r="A7865" s="1081"/>
      <c r="B7865" s="1091" t="s">
        <v>3747</v>
      </c>
      <c r="C7865" s="631" t="s">
        <v>63</v>
      </c>
      <c r="D7865" s="643">
        <v>30</v>
      </c>
      <c r="E7865" s="718"/>
      <c r="F7865" s="615">
        <f t="shared" si="113"/>
        <v>0</v>
      </c>
    </row>
    <row r="7866" spans="1:6">
      <c r="A7866" s="1081"/>
      <c r="B7866" s="1091"/>
      <c r="C7866" s="631"/>
      <c r="D7866" s="643"/>
      <c r="E7866" s="718"/>
      <c r="F7866" s="615">
        <f t="shared" si="113"/>
        <v>0</v>
      </c>
    </row>
    <row r="7867" spans="1:6" ht="25.5">
      <c r="A7867" s="1081" t="s">
        <v>52</v>
      </c>
      <c r="B7867" s="1091" t="s">
        <v>3472</v>
      </c>
      <c r="C7867" s="631"/>
      <c r="D7867" s="643"/>
      <c r="E7867" s="718"/>
      <c r="F7867" s="615">
        <f t="shared" si="113"/>
        <v>0</v>
      </c>
    </row>
    <row r="7868" spans="1:6">
      <c r="A7868" s="1081"/>
      <c r="B7868" s="1091" t="s">
        <v>3747</v>
      </c>
      <c r="C7868" s="631" t="s">
        <v>2043</v>
      </c>
      <c r="D7868" s="643">
        <v>10</v>
      </c>
      <c r="E7868" s="718"/>
      <c r="F7868" s="615">
        <f t="shared" si="113"/>
        <v>0</v>
      </c>
    </row>
    <row r="7869" spans="1:6">
      <c r="A7869" s="1081"/>
      <c r="B7869" s="1091"/>
      <c r="C7869" s="631"/>
      <c r="D7869" s="643"/>
      <c r="E7869" s="718"/>
      <c r="F7869" s="615">
        <f t="shared" si="113"/>
        <v>0</v>
      </c>
    </row>
    <row r="7870" spans="1:6" ht="25.5">
      <c r="A7870" s="1081" t="s">
        <v>53</v>
      </c>
      <c r="B7870" s="1091" t="s">
        <v>3473</v>
      </c>
      <c r="C7870" s="631"/>
      <c r="D7870" s="643"/>
      <c r="E7870" s="718"/>
      <c r="F7870" s="615">
        <f t="shared" si="113"/>
        <v>0</v>
      </c>
    </row>
    <row r="7871" spans="1:6">
      <c r="A7871" s="1081"/>
      <c r="B7871" s="1091" t="s">
        <v>3747</v>
      </c>
      <c r="C7871" s="631" t="s">
        <v>2043</v>
      </c>
      <c r="D7871" s="643">
        <v>10</v>
      </c>
      <c r="E7871" s="718"/>
      <c r="F7871" s="615">
        <f t="shared" si="113"/>
        <v>0</v>
      </c>
    </row>
    <row r="7872" spans="1:6">
      <c r="A7872" s="1081"/>
      <c r="B7872" s="1091"/>
      <c r="C7872" s="631"/>
      <c r="D7872" s="643"/>
      <c r="E7872" s="718"/>
      <c r="F7872" s="615">
        <f t="shared" si="113"/>
        <v>0</v>
      </c>
    </row>
    <row r="7873" spans="1:6" ht="25.5">
      <c r="A7873" s="1081" t="s">
        <v>20</v>
      </c>
      <c r="B7873" s="1091" t="s">
        <v>3474</v>
      </c>
      <c r="C7873" s="631"/>
      <c r="D7873" s="643"/>
      <c r="E7873" s="718"/>
      <c r="F7873" s="615">
        <f t="shared" si="113"/>
        <v>0</v>
      </c>
    </row>
    <row r="7874" spans="1:6">
      <c r="A7874" s="1081"/>
      <c r="B7874" s="1091" t="s">
        <v>3747</v>
      </c>
      <c r="C7874" s="631" t="s">
        <v>63</v>
      </c>
      <c r="D7874" s="643">
        <v>50</v>
      </c>
      <c r="E7874" s="718"/>
      <c r="F7874" s="615">
        <f t="shared" si="113"/>
        <v>0</v>
      </c>
    </row>
    <row r="7875" spans="1:6">
      <c r="A7875" s="1081"/>
      <c r="B7875" s="1091"/>
      <c r="C7875" s="631"/>
      <c r="D7875" s="643"/>
      <c r="E7875" s="718"/>
      <c r="F7875" s="615">
        <f t="shared" si="113"/>
        <v>0</v>
      </c>
    </row>
    <row r="7876" spans="1:6" ht="25.5">
      <c r="A7876" s="1081" t="s">
        <v>21</v>
      </c>
      <c r="B7876" s="1091" t="s">
        <v>3475</v>
      </c>
      <c r="C7876" s="631"/>
      <c r="D7876" s="643"/>
      <c r="E7876" s="718"/>
      <c r="F7876" s="615">
        <f t="shared" si="113"/>
        <v>0</v>
      </c>
    </row>
    <row r="7877" spans="1:6">
      <c r="A7877" s="1081"/>
      <c r="B7877" s="1091" t="s">
        <v>3476</v>
      </c>
      <c r="C7877" s="631"/>
      <c r="D7877" s="643"/>
      <c r="E7877" s="718"/>
      <c r="F7877" s="615">
        <f t="shared" si="113"/>
        <v>0</v>
      </c>
    </row>
    <row r="7878" spans="1:6">
      <c r="A7878" s="1081"/>
      <c r="B7878" s="1091" t="s">
        <v>3747</v>
      </c>
      <c r="C7878" s="631"/>
      <c r="D7878" s="643"/>
      <c r="E7878" s="718"/>
      <c r="F7878" s="615">
        <f t="shared" si="113"/>
        <v>0</v>
      </c>
    </row>
    <row r="7879" spans="1:6">
      <c r="A7879" s="1081"/>
      <c r="B7879" s="1091"/>
      <c r="C7879" s="631"/>
      <c r="D7879" s="643"/>
      <c r="E7879" s="718"/>
      <c r="F7879" s="615">
        <f t="shared" si="113"/>
        <v>0</v>
      </c>
    </row>
    <row r="7880" spans="1:6" ht="25.5">
      <c r="A7880" s="1081" t="s">
        <v>22</v>
      </c>
      <c r="B7880" s="1091" t="s">
        <v>3477</v>
      </c>
      <c r="C7880" s="631"/>
      <c r="D7880" s="643"/>
      <c r="E7880" s="718"/>
      <c r="F7880" s="615">
        <f t="shared" si="113"/>
        <v>0</v>
      </c>
    </row>
    <row r="7881" spans="1:6">
      <c r="A7881" s="1081"/>
      <c r="B7881" s="1091" t="s">
        <v>3747</v>
      </c>
      <c r="C7881" s="631" t="s">
        <v>63</v>
      </c>
      <c r="D7881" s="643">
        <v>20</v>
      </c>
      <c r="E7881" s="718"/>
      <c r="F7881" s="615">
        <f t="shared" si="113"/>
        <v>0</v>
      </c>
    </row>
    <row r="7882" spans="1:6">
      <c r="A7882" s="1081"/>
      <c r="B7882" s="1091"/>
      <c r="C7882" s="631"/>
      <c r="D7882" s="643"/>
      <c r="E7882" s="718"/>
      <c r="F7882" s="615">
        <f t="shared" si="113"/>
        <v>0</v>
      </c>
    </row>
    <row r="7883" spans="1:6" ht="25.5">
      <c r="A7883" s="1081" t="s">
        <v>23</v>
      </c>
      <c r="B7883" s="1091" t="s">
        <v>3478</v>
      </c>
      <c r="C7883" s="631"/>
      <c r="D7883" s="643"/>
      <c r="E7883" s="718"/>
      <c r="F7883" s="615">
        <f t="shared" si="113"/>
        <v>0</v>
      </c>
    </row>
    <row r="7884" spans="1:6">
      <c r="A7884" s="1081"/>
      <c r="B7884" s="1091" t="s">
        <v>3747</v>
      </c>
      <c r="C7884" s="631" t="s">
        <v>63</v>
      </c>
      <c r="D7884" s="643">
        <v>30</v>
      </c>
      <c r="E7884" s="718"/>
      <c r="F7884" s="615">
        <f t="shared" si="113"/>
        <v>0</v>
      </c>
    </row>
    <row r="7885" spans="1:6">
      <c r="A7885" s="1081"/>
      <c r="B7885" s="1091"/>
      <c r="C7885" s="631"/>
      <c r="D7885" s="643"/>
      <c r="E7885" s="718"/>
      <c r="F7885" s="615">
        <f t="shared" si="113"/>
        <v>0</v>
      </c>
    </row>
    <row r="7886" spans="1:6" ht="25.5">
      <c r="A7886" s="1081" t="s">
        <v>24</v>
      </c>
      <c r="B7886" s="1091" t="s">
        <v>3479</v>
      </c>
      <c r="C7886" s="631"/>
      <c r="D7886" s="643"/>
      <c r="E7886" s="718"/>
      <c r="F7886" s="615">
        <f t="shared" si="113"/>
        <v>0</v>
      </c>
    </row>
    <row r="7887" spans="1:6">
      <c r="A7887" s="1081"/>
      <c r="B7887" s="1091" t="s">
        <v>3747</v>
      </c>
      <c r="C7887" s="631" t="s">
        <v>2043</v>
      </c>
      <c r="D7887" s="643">
        <v>1</v>
      </c>
      <c r="E7887" s="718"/>
      <c r="F7887" s="615">
        <f t="shared" si="113"/>
        <v>0</v>
      </c>
    </row>
    <row r="7888" spans="1:6">
      <c r="A7888" s="1081"/>
      <c r="B7888" s="1091"/>
      <c r="C7888" s="631"/>
      <c r="D7888" s="643"/>
      <c r="E7888" s="718"/>
      <c r="F7888" s="615">
        <f t="shared" si="113"/>
        <v>0</v>
      </c>
    </row>
    <row r="7889" spans="1:6" ht="25.5">
      <c r="A7889" s="1081" t="s">
        <v>25</v>
      </c>
      <c r="B7889" s="1091" t="s">
        <v>3724</v>
      </c>
      <c r="C7889" s="631" t="s">
        <v>2043</v>
      </c>
      <c r="D7889" s="643">
        <v>1</v>
      </c>
      <c r="E7889" s="718"/>
      <c r="F7889" s="615">
        <f t="shared" si="113"/>
        <v>0</v>
      </c>
    </row>
    <row r="7890" spans="1:6">
      <c r="A7890" s="1081"/>
      <c r="B7890" s="1091"/>
      <c r="C7890" s="631"/>
      <c r="D7890" s="643"/>
      <c r="E7890" s="718"/>
      <c r="F7890" s="615">
        <f t="shared" si="113"/>
        <v>0</v>
      </c>
    </row>
    <row r="7891" spans="1:6" ht="25.5">
      <c r="A7891" s="1081" t="s">
        <v>26</v>
      </c>
      <c r="B7891" s="1091" t="s">
        <v>3480</v>
      </c>
      <c r="C7891" s="631" t="s">
        <v>2043</v>
      </c>
      <c r="D7891" s="643">
        <v>1</v>
      </c>
      <c r="E7891" s="718"/>
      <c r="F7891" s="615">
        <f t="shared" si="113"/>
        <v>0</v>
      </c>
    </row>
    <row r="7892" spans="1:6">
      <c r="A7892" s="1081"/>
      <c r="B7892" s="1091"/>
      <c r="C7892" s="631"/>
      <c r="D7892" s="643"/>
      <c r="E7892" s="718"/>
      <c r="F7892" s="615">
        <f t="shared" si="113"/>
        <v>0</v>
      </c>
    </row>
    <row r="7893" spans="1:6">
      <c r="A7893" s="1081" t="s">
        <v>28</v>
      </c>
      <c r="B7893" s="1091" t="s">
        <v>3481</v>
      </c>
      <c r="C7893" s="631" t="s">
        <v>2043</v>
      </c>
      <c r="D7893" s="643">
        <v>1</v>
      </c>
      <c r="E7893" s="718"/>
      <c r="F7893" s="615">
        <f t="shared" si="113"/>
        <v>0</v>
      </c>
    </row>
    <row r="7894" spans="1:6">
      <c r="A7894" s="1081"/>
      <c r="B7894" s="1091"/>
      <c r="C7894" s="631"/>
      <c r="D7894" s="643"/>
      <c r="E7894" s="718"/>
      <c r="F7894" s="615">
        <f t="shared" si="113"/>
        <v>0</v>
      </c>
    </row>
    <row r="7895" spans="1:6">
      <c r="A7895" s="1081" t="s">
        <v>29</v>
      </c>
      <c r="B7895" s="1091" t="s">
        <v>3482</v>
      </c>
      <c r="C7895" s="631" t="s">
        <v>2043</v>
      </c>
      <c r="D7895" s="643">
        <v>1</v>
      </c>
      <c r="E7895" s="718"/>
      <c r="F7895" s="615">
        <f t="shared" si="113"/>
        <v>0</v>
      </c>
    </row>
    <row r="7896" spans="1:6">
      <c r="A7896" s="1081"/>
      <c r="B7896" s="1091"/>
      <c r="C7896" s="631"/>
      <c r="D7896" s="643"/>
      <c r="E7896" s="718"/>
      <c r="F7896" s="615">
        <f t="shared" si="113"/>
        <v>0</v>
      </c>
    </row>
    <row r="7897" spans="1:6">
      <c r="A7897" s="1081" t="s">
        <v>55</v>
      </c>
      <c r="B7897" s="1091" t="s">
        <v>4282</v>
      </c>
      <c r="C7897" s="631" t="s">
        <v>2043</v>
      </c>
      <c r="D7897" s="643">
        <v>1</v>
      </c>
      <c r="E7897" s="718"/>
      <c r="F7897" s="615">
        <f t="shared" si="113"/>
        <v>0</v>
      </c>
    </row>
    <row r="7898" spans="1:6">
      <c r="A7898" s="1081"/>
      <c r="B7898" s="1091"/>
      <c r="C7898" s="631"/>
      <c r="D7898" s="643"/>
      <c r="E7898" s="718"/>
      <c r="F7898" s="615">
        <f t="shared" si="113"/>
        <v>0</v>
      </c>
    </row>
    <row r="7899" spans="1:6">
      <c r="A7899" s="1081" t="s">
        <v>56</v>
      </c>
      <c r="B7899" s="1091" t="s">
        <v>3483</v>
      </c>
      <c r="C7899" s="631"/>
      <c r="D7899" s="643"/>
      <c r="E7899" s="718"/>
      <c r="F7899" s="615">
        <f t="shared" si="113"/>
        <v>0</v>
      </c>
    </row>
    <row r="7900" spans="1:6" ht="25.5">
      <c r="A7900" s="1081"/>
      <c r="B7900" s="1091" t="s">
        <v>3484</v>
      </c>
      <c r="C7900" s="631"/>
      <c r="D7900" s="643"/>
      <c r="E7900" s="718"/>
      <c r="F7900" s="615">
        <f t="shared" si="113"/>
        <v>0</v>
      </c>
    </row>
    <row r="7901" spans="1:6" ht="25.5">
      <c r="A7901" s="1081"/>
      <c r="B7901" s="1091" t="s">
        <v>3485</v>
      </c>
      <c r="C7901" s="631"/>
      <c r="D7901" s="643"/>
      <c r="E7901" s="718"/>
      <c r="F7901" s="615">
        <f t="shared" si="113"/>
        <v>0</v>
      </c>
    </row>
    <row r="7902" spans="1:6" ht="25.5">
      <c r="A7902" s="1081"/>
      <c r="B7902" s="1091" t="s">
        <v>3486</v>
      </c>
      <c r="C7902" s="631"/>
      <c r="D7902" s="643"/>
      <c r="E7902" s="718"/>
      <c r="F7902" s="615">
        <f t="shared" si="113"/>
        <v>0</v>
      </c>
    </row>
    <row r="7903" spans="1:6" ht="25.5">
      <c r="A7903" s="1081"/>
      <c r="B7903" s="1091" t="s">
        <v>3487</v>
      </c>
      <c r="C7903" s="631"/>
      <c r="D7903" s="643"/>
      <c r="E7903" s="718"/>
      <c r="F7903" s="615">
        <f t="shared" si="113"/>
        <v>0</v>
      </c>
    </row>
    <row r="7904" spans="1:6">
      <c r="A7904" s="1081"/>
      <c r="B7904" s="1091" t="s">
        <v>3488</v>
      </c>
      <c r="C7904" s="631" t="s">
        <v>2043</v>
      </c>
      <c r="D7904" s="643">
        <v>1</v>
      </c>
      <c r="E7904" s="718"/>
      <c r="F7904" s="615">
        <f t="shared" si="113"/>
        <v>0</v>
      </c>
    </row>
    <row r="7905" spans="1:6">
      <c r="A7905" s="1081"/>
      <c r="B7905" s="1091"/>
      <c r="C7905" s="631"/>
      <c r="D7905" s="615"/>
      <c r="E7905" s="718"/>
      <c r="F7905" s="615"/>
    </row>
    <row r="7906" spans="1:6">
      <c r="A7906" s="1149"/>
      <c r="B7906" s="499" t="s">
        <v>3489</v>
      </c>
      <c r="C7906" s="1150"/>
      <c r="D7906" s="1151"/>
      <c r="E7906" s="706"/>
      <c r="F7906" s="36">
        <f>SUM(F7795:F7904)</f>
        <v>0</v>
      </c>
    </row>
    <row r="7907" spans="1:6">
      <c r="A7907" s="1081"/>
      <c r="B7907" s="1091"/>
      <c r="C7907" s="631"/>
      <c r="D7907" s="1092"/>
      <c r="E7907" s="718"/>
      <c r="F7907" s="635"/>
    </row>
    <row r="7908" spans="1:6">
      <c r="A7908" s="1081"/>
      <c r="B7908" s="1091"/>
      <c r="C7908" s="631"/>
      <c r="D7908" s="1092"/>
      <c r="E7908" s="718"/>
      <c r="F7908" s="635"/>
    </row>
    <row r="7909" spans="1:6" ht="24.75" customHeight="1">
      <c r="A7909" s="1149"/>
      <c r="B7909" s="500" t="s">
        <v>3490</v>
      </c>
      <c r="C7909" s="1150"/>
      <c r="D7909" s="1151"/>
      <c r="E7909" s="706"/>
      <c r="F7909" s="36">
        <f>SUM(F7906,F7781,F7605)</f>
        <v>0</v>
      </c>
    </row>
    <row r="7910" spans="1:6">
      <c r="A7910" s="1081"/>
      <c r="B7910" s="1091"/>
      <c r="C7910" s="631"/>
      <c r="D7910" s="1092"/>
      <c r="E7910" s="718"/>
      <c r="F7910" s="635"/>
    </row>
    <row r="7911" spans="1:6">
      <c r="A7911" s="1143"/>
      <c r="B7911" s="1091"/>
      <c r="C7911" s="631"/>
      <c r="D7911" s="1092"/>
      <c r="E7911" s="718"/>
      <c r="F7911" s="635"/>
    </row>
    <row r="7912" spans="1:6">
      <c r="A7912" s="1143"/>
      <c r="B7912" s="1091"/>
      <c r="C7912" s="631"/>
      <c r="D7912" s="1092"/>
      <c r="E7912" s="718"/>
      <c r="F7912" s="635"/>
    </row>
  </sheetData>
  <protectedRanges>
    <protectedRange sqref="E3451:E3452 F3451 F3449" name="Range1_4"/>
    <protectedRange sqref="F3452" name="Range1_5"/>
    <protectedRange sqref="E3450:F3450" name="Range1_3_1"/>
    <protectedRange sqref="F3885:F3886 F4586 F4629 F4020 F3644 F3967 F3631 F3575:F3578 F3783:F3784 F3556:F3559 F4010 F3999:F4000 F3993 F4598 F3633 F3635 F3986:F3987 F4006 F4524:F4525 F4543:F4544 F3614:F3617 F4588 F4590 F4592 F4600 F4602 F4604 F4606 F4608:F4613 F4624:F4627 F4615:F4620 F4622 F3864:F3865 F4516:F4519 F4024:F4026 F4495:F4497 F3496:F3497 F3521:F3523 F3538:F3541 F3591 F3605:F3607 F4631" name="Range1_4_2"/>
    <protectedRange sqref="E4025:E4026" name="Range1_2_1_2"/>
    <protectedRange sqref="F3632" name="Range1_6_1"/>
    <protectedRange sqref="F3634" name="Range1_8_1"/>
    <protectedRange sqref="F3780:F3782" name="Range1_9_1"/>
    <protectedRange sqref="F3790" name="Range1_10_1"/>
    <protectedRange sqref="F3875 E3881:F3884 E3866:F3866 E3880 F3869:F3871" name="Range1_11_1"/>
    <protectedRange sqref="E3887:F3960" name="Range1_12_1"/>
    <protectedRange sqref="F3968:F3985" name="Range1_13_1"/>
    <protectedRange sqref="F3989:F3992" name="Range1_14_1"/>
    <protectedRange sqref="F3995:F3998" name="Range1_15_1"/>
    <protectedRange sqref="F4001:F4005" name="Range1_16_1"/>
    <protectedRange sqref="F4017:F4019" name="Range1_17_1"/>
    <protectedRange sqref="F4021:F4023" name="Range1_18_1"/>
    <protectedRange sqref="E4023" name="Range1_2_1_1_1"/>
    <protectedRange sqref="F4008:F4009" name="Range1_19_1"/>
    <protectedRange sqref="F4148:F4150 F3856:F3857" name="Range1_21_1"/>
    <protectedRange sqref="F4520:F4523" name="Range1_4_1_1"/>
    <protectedRange sqref="F4526:F4542" name="Range1_7_1"/>
    <protectedRange sqref="F4597 F4593:F4595 F4630 F4599 F4601 F4603 F4605 F4607 F4623 F4614 F4621 F4628" name="Range1_23_1"/>
    <protectedRange sqref="F4908:F4915 F4921:F4934 F5003:F5006 F5053:F5092 F5100:F5102 F5108:F5124 F4950:F4982 F5012:F5033 F4750:F4900 F4985:F4997" name="Range1_23_2"/>
  </protectedRanges>
  <mergeCells count="276">
    <mergeCell ref="A4625:A4628"/>
    <mergeCell ref="A4396:B4396"/>
    <mergeCell ref="A4406:B4406"/>
    <mergeCell ref="A4424:F4424"/>
    <mergeCell ref="A4426:B4426"/>
    <mergeCell ref="A4444:B4444"/>
    <mergeCell ref="A4446:B4446"/>
    <mergeCell ref="B4583:F4583"/>
    <mergeCell ref="A4609:A4614"/>
    <mergeCell ref="A4616:A4621"/>
    <mergeCell ref="B3331:F3331"/>
    <mergeCell ref="B4699:F4699"/>
    <mergeCell ref="B4700:F4700"/>
    <mergeCell ref="B4702:F4702"/>
    <mergeCell ref="B4703:F4703"/>
    <mergeCell ref="B3377:D3377"/>
    <mergeCell ref="B3379:F3379"/>
    <mergeCell ref="B3380:F3380"/>
    <mergeCell ref="B3381:F3381"/>
    <mergeCell ref="B3382:F3382"/>
    <mergeCell ref="B4672:F4672"/>
    <mergeCell ref="B4674:F4674"/>
    <mergeCell ref="B4675:F4675"/>
    <mergeCell ref="B4677:F4677"/>
    <mergeCell ref="B3422:F3422"/>
    <mergeCell ref="B3423:F3423"/>
    <mergeCell ref="B3425:F3425"/>
    <mergeCell ref="B3404:F3404"/>
    <mergeCell ref="B3405:F3405"/>
    <mergeCell ref="B3407:F3407"/>
    <mergeCell ref="B3420:F3420"/>
    <mergeCell ref="B4682:F4682"/>
    <mergeCell ref="B4684:F4684"/>
    <mergeCell ref="B4686:F4686"/>
    <mergeCell ref="B4687:F4687"/>
    <mergeCell ref="B4689:F4689"/>
    <mergeCell ref="B4691:F4691"/>
    <mergeCell ref="B4697:F4697"/>
    <mergeCell ref="B4680:F4680"/>
    <mergeCell ref="B3416:F3416"/>
    <mergeCell ref="B3408:F3408"/>
    <mergeCell ref="B3409:F3409"/>
    <mergeCell ref="B3411:F3411"/>
    <mergeCell ref="B3412:F3412"/>
    <mergeCell ref="C4210:C4212"/>
    <mergeCell ref="D4210:D4212"/>
    <mergeCell ref="E4210:E4212"/>
    <mergeCell ref="F4210:F4212"/>
    <mergeCell ref="C4218:C4220"/>
    <mergeCell ref="D4218:D4220"/>
    <mergeCell ref="E4218:E4220"/>
    <mergeCell ref="F4218:F4220"/>
    <mergeCell ref="C4225:C4227"/>
    <mergeCell ref="D4225:D4227"/>
    <mergeCell ref="E4225:E4227"/>
    <mergeCell ref="F4225:F4227"/>
    <mergeCell ref="A4364:B4364"/>
    <mergeCell ref="A4375:B4375"/>
    <mergeCell ref="B18:F18"/>
    <mergeCell ref="A1335:F1337"/>
    <mergeCell ref="A1339:F1340"/>
    <mergeCell ref="A1342:F1343"/>
    <mergeCell ref="A1345:F1349"/>
    <mergeCell ref="B3427:F3427"/>
    <mergeCell ref="B3429:F3429"/>
    <mergeCell ref="B3430:F3430"/>
    <mergeCell ref="B3432:F3432"/>
    <mergeCell ref="B3359:F3359"/>
    <mergeCell ref="B1107:E1107"/>
    <mergeCell ref="B1128:E1128"/>
    <mergeCell ref="B3361:F3361"/>
    <mergeCell ref="B3363:F3363"/>
    <mergeCell ref="B3385:F3385"/>
    <mergeCell ref="B3366:F3366"/>
    <mergeCell ref="B3368:F3368"/>
    <mergeCell ref="B3370:F3370"/>
    <mergeCell ref="B3371:F3371"/>
    <mergeCell ref="B3373:F3373"/>
    <mergeCell ref="B3375:F3375"/>
    <mergeCell ref="B3418:F3418"/>
    <mergeCell ref="B3399:F3399"/>
    <mergeCell ref="B3414:F3414"/>
    <mergeCell ref="B5146:E5146"/>
    <mergeCell ref="B5150:E5150"/>
    <mergeCell ref="B3434:F3434"/>
    <mergeCell ref="B3436:F3436"/>
    <mergeCell ref="B3439:E3439"/>
    <mergeCell ref="B3440:E3440"/>
    <mergeCell ref="B3441:E3441"/>
    <mergeCell ref="B3442:E3442"/>
    <mergeCell ref="B3443:E3443"/>
    <mergeCell ref="B5148:E5148"/>
    <mergeCell ref="B4704:F4704"/>
    <mergeCell ref="B4706:F4706"/>
    <mergeCell ref="B4707:F4707"/>
    <mergeCell ref="B4709:F4709"/>
    <mergeCell ref="B4711:F4711"/>
    <mergeCell ref="B5147:E5147"/>
    <mergeCell ref="B4679:F4679"/>
    <mergeCell ref="B4727:F4727"/>
    <mergeCell ref="B4729:F4729"/>
    <mergeCell ref="B4731:F4731"/>
    <mergeCell ref="B4735:F4735"/>
    <mergeCell ref="B4736:F4736"/>
    <mergeCell ref="B4737:F4737"/>
    <mergeCell ref="B4738:F4738"/>
    <mergeCell ref="A37:F37"/>
    <mergeCell ref="A1316:F1319"/>
    <mergeCell ref="A1321:F1325"/>
    <mergeCell ref="A1327:F1328"/>
    <mergeCell ref="A1330:F1331"/>
    <mergeCell ref="A1333:F1333"/>
    <mergeCell ref="B1093:E1093"/>
    <mergeCell ref="B1094:E1094"/>
    <mergeCell ref="B3384:F3384"/>
    <mergeCell ref="B1095:E1095"/>
    <mergeCell ref="B1123:E1123"/>
    <mergeCell ref="B1124:E1124"/>
    <mergeCell ref="B1125:E1125"/>
    <mergeCell ref="B1127:E1127"/>
    <mergeCell ref="B3364:F3364"/>
    <mergeCell ref="A1351:F1355"/>
    <mergeCell ref="A1357:F1359"/>
    <mergeCell ref="A1361:F1366"/>
    <mergeCell ref="B3358:F3358"/>
    <mergeCell ref="B3016:F3016"/>
    <mergeCell ref="B3017:F3017"/>
    <mergeCell ref="B3018:F3018"/>
    <mergeCell ref="B3019:F3019"/>
    <mergeCell ref="B3020:F3020"/>
    <mergeCell ref="B3397:F3397"/>
    <mergeCell ref="B3398:F3398"/>
    <mergeCell ref="B3383:F3383"/>
    <mergeCell ref="A38:F38"/>
    <mergeCell ref="B39:E39"/>
    <mergeCell ref="B3354:F3354"/>
    <mergeCell ref="B3356:F3356"/>
    <mergeCell ref="B1089:E1089"/>
    <mergeCell ref="B1091:E1091"/>
    <mergeCell ref="B1092:E1092"/>
    <mergeCell ref="B3394:F3394"/>
    <mergeCell ref="B3395:F3395"/>
    <mergeCell ref="B3396:F3396"/>
    <mergeCell ref="B3005:F3005"/>
    <mergeCell ref="B3006:F3006"/>
    <mergeCell ref="B3007:F3007"/>
    <mergeCell ref="B3008:F3008"/>
    <mergeCell ref="B3009:F3009"/>
    <mergeCell ref="B3010:F3010"/>
    <mergeCell ref="B3011:F3011"/>
    <mergeCell ref="B3012:F3012"/>
    <mergeCell ref="B3013:F3013"/>
    <mergeCell ref="B3014:F3014"/>
    <mergeCell ref="B3015:F3015"/>
    <mergeCell ref="B3400:F3400"/>
    <mergeCell ref="B3402:F3402"/>
    <mergeCell ref="B2965:F2965"/>
    <mergeCell ref="B2966:D2966"/>
    <mergeCell ref="B2970:F2970"/>
    <mergeCell ref="B2971:F2971"/>
    <mergeCell ref="B2977:F2977"/>
    <mergeCell ref="B2978:F2978"/>
    <mergeCell ref="B2980:F2980"/>
    <mergeCell ref="B2982:F2982"/>
    <mergeCell ref="B2984:F2984"/>
    <mergeCell ref="B2986:F2986"/>
    <mergeCell ref="B2990:F2990"/>
    <mergeCell ref="B2992:F2992"/>
    <mergeCell ref="B2996:F2996"/>
    <mergeCell ref="B2998:F2998"/>
    <mergeCell ref="B3002:F3002"/>
    <mergeCell ref="B3004:F3004"/>
    <mergeCell ref="B3386:F3386"/>
    <mergeCell ref="B3387:F3387"/>
    <mergeCell ref="B3388:F3388"/>
    <mergeCell ref="B3389:F3389"/>
    <mergeCell ref="B3392:F3392"/>
    <mergeCell ref="B3393:F3393"/>
    <mergeCell ref="B4740:F4740"/>
    <mergeCell ref="B4713:F4713"/>
    <mergeCell ref="B4715:F4715"/>
    <mergeCell ref="B4717:F4717"/>
    <mergeCell ref="B4718:F4718"/>
    <mergeCell ref="B4720:F4720"/>
    <mergeCell ref="B4722:F4722"/>
    <mergeCell ref="B4724:F4724"/>
    <mergeCell ref="B4725:F4725"/>
    <mergeCell ref="B5149:E5149"/>
    <mergeCell ref="B5151:E5151"/>
    <mergeCell ref="B5152:E5152"/>
    <mergeCell ref="B5153:E5153"/>
    <mergeCell ref="B5154:E5154"/>
    <mergeCell ref="B5155:E5155"/>
    <mergeCell ref="B5159:E5159"/>
    <mergeCell ref="B5160:E5160"/>
    <mergeCell ref="B5161:E5161"/>
    <mergeCell ref="B5157:E5157"/>
    <mergeCell ref="B5158:E5158"/>
    <mergeCell ref="B5156:E5156"/>
    <mergeCell ref="B5171:E5171"/>
    <mergeCell ref="B5172:E5172"/>
    <mergeCell ref="B5173:E5173"/>
    <mergeCell ref="B5162:E5162"/>
    <mergeCell ref="B5163:E5163"/>
    <mergeCell ref="B5164:E5164"/>
    <mergeCell ref="B5165:E5165"/>
    <mergeCell ref="B5166:E5166"/>
    <mergeCell ref="B5167:E5167"/>
    <mergeCell ref="B5168:E5168"/>
    <mergeCell ref="B5169:E5169"/>
    <mergeCell ref="B5170:E5170"/>
    <mergeCell ref="B3021:F3021"/>
    <mergeCell ref="B3022:F3022"/>
    <mergeCell ref="B3023:F3023"/>
    <mergeCell ref="B3027:F3027"/>
    <mergeCell ref="B3028:F3028"/>
    <mergeCell ref="B3029:F3029"/>
    <mergeCell ref="B3030:F3030"/>
    <mergeCell ref="B3031:F3031"/>
    <mergeCell ref="B3032:F3032"/>
    <mergeCell ref="B3033:F3033"/>
    <mergeCell ref="B3034:F3034"/>
    <mergeCell ref="B3035:F3035"/>
    <mergeCell ref="D3037:F3037"/>
    <mergeCell ref="B3038:C3038"/>
    <mergeCell ref="D3038:F3038"/>
    <mergeCell ref="B3039:C3039"/>
    <mergeCell ref="D3039:F3039"/>
    <mergeCell ref="B3040:C3040"/>
    <mergeCell ref="D3040:F3040"/>
    <mergeCell ref="B3041:C3041"/>
    <mergeCell ref="D3041:F3041"/>
    <mergeCell ref="B3042:C3042"/>
    <mergeCell ref="D3042:F3042"/>
    <mergeCell ref="B3043:C3043"/>
    <mergeCell ref="D3043:F3043"/>
    <mergeCell ref="B3044:C3044"/>
    <mergeCell ref="D3044:F3044"/>
    <mergeCell ref="D3045:F3045"/>
    <mergeCell ref="B3046:C3046"/>
    <mergeCell ref="D3046:F3046"/>
    <mergeCell ref="B3047:C3047"/>
    <mergeCell ref="D3047:F3047"/>
    <mergeCell ref="B3048:C3048"/>
    <mergeCell ref="D3048:F3048"/>
    <mergeCell ref="B3049:C3049"/>
    <mergeCell ref="D3049:F3049"/>
    <mergeCell ref="B3050:C3050"/>
    <mergeCell ref="D3050:F3050"/>
    <mergeCell ref="B3051:C3051"/>
    <mergeCell ref="D3051:F3051"/>
    <mergeCell ref="B3052:C3052"/>
    <mergeCell ref="D3052:F3052"/>
    <mergeCell ref="B3053:C3053"/>
    <mergeCell ref="D3053:F3053"/>
    <mergeCell ref="B3054:C3054"/>
    <mergeCell ref="D3054:F3054"/>
    <mergeCell ref="B3055:C3055"/>
    <mergeCell ref="D3055:F3055"/>
    <mergeCell ref="D3061:F3061"/>
    <mergeCell ref="B3062:C3062"/>
    <mergeCell ref="D3062:F3062"/>
    <mergeCell ref="B3063:C3063"/>
    <mergeCell ref="D3063:F3063"/>
    <mergeCell ref="B3064:C3064"/>
    <mergeCell ref="D3064:F3064"/>
    <mergeCell ref="B3056:C3056"/>
    <mergeCell ref="D3056:F3056"/>
    <mergeCell ref="B3057:C3057"/>
    <mergeCell ref="D3057:F3057"/>
    <mergeCell ref="B3058:C3058"/>
    <mergeCell ref="D3058:F3058"/>
    <mergeCell ref="B3059:C3059"/>
    <mergeCell ref="D3059:F3059"/>
    <mergeCell ref="B3060:C3060"/>
    <mergeCell ref="D3060:F3060"/>
  </mergeCells>
  <phoneticPr fontId="8" type="noConversion"/>
  <pageMargins left="0.6692913385826772" right="0.23622047244094491" top="0.98425196850393704" bottom="0.98425196850393704" header="0.51181102362204722" footer="0.51181102362204722"/>
  <pageSetup paperSize="9" scale="97" fitToHeight="0" orientation="portrait" r:id="rId1"/>
  <headerFooter alignWithMargins="0">
    <oddHeader>&amp;CPODRUČNA ŠKOLA MONTOVJERNA
Rekonstrukcija - dogradnja i nadogradnja</oddHeader>
    <oddFooter>&amp;R&amp;P/367</oddFooter>
  </headerFooter>
  <rowBreaks count="78" manualBreakCount="78">
    <brk id="154" max="5" man="1"/>
    <brk id="165" max="5" man="1"/>
    <brk id="203" max="5" man="1"/>
    <brk id="214" max="5" man="1"/>
    <brk id="229" max="5" man="1"/>
    <brk id="242" max="5" man="1"/>
    <brk id="259" max="5" man="1"/>
    <brk id="288" max="5" man="1"/>
    <brk id="310" max="5" man="1"/>
    <brk id="327" max="5" man="1"/>
    <brk id="337" max="5" man="1"/>
    <brk id="344" max="5" man="1"/>
    <brk id="352" max="5" man="1"/>
    <brk id="358" max="5" man="1"/>
    <brk id="369" max="5" man="1"/>
    <brk id="396" max="5" man="1"/>
    <brk id="414" max="5" man="1"/>
    <brk id="420" max="5" man="1"/>
    <brk id="429" max="5" man="1"/>
    <brk id="445" max="5" man="1"/>
    <brk id="469" max="5" man="1"/>
    <brk id="477" max="5" man="1"/>
    <brk id="488" max="5" man="1"/>
    <brk id="502" max="5" man="1"/>
    <brk id="513" max="5" man="1"/>
    <brk id="527" max="5" man="1"/>
    <brk id="536" max="5" man="1"/>
    <brk id="552" max="5" man="1"/>
    <brk id="572" max="5" man="1"/>
    <brk id="581" max="5" man="1"/>
    <brk id="595" max="5" man="1"/>
    <brk id="606" max="5" man="1"/>
    <brk id="623" max="5" man="1"/>
    <brk id="638" max="5" man="1"/>
    <brk id="645" max="5" man="1"/>
    <brk id="651" max="5" man="1"/>
    <brk id="663" max="5" man="1"/>
    <brk id="682" max="5" man="1"/>
    <brk id="697" max="5" man="1"/>
    <brk id="719" max="5" man="1"/>
    <brk id="737" max="5" man="1"/>
    <brk id="750" max="5" man="1"/>
    <brk id="767" max="5" man="1"/>
    <brk id="783" max="5" man="1"/>
    <brk id="816" max="5" man="1"/>
    <brk id="829" max="5" man="1"/>
    <brk id="846" max="5" man="1"/>
    <brk id="865" max="5" man="1"/>
    <brk id="875" max="5" man="1"/>
    <brk id="887" max="5" man="1"/>
    <brk id="904" max="5" man="1"/>
    <brk id="923" max="5" man="1"/>
    <brk id="941" max="5" man="1"/>
    <brk id="949" max="5" man="1"/>
    <brk id="969" max="5" man="1"/>
    <brk id="988" max="5" man="1"/>
    <brk id="1004" max="5" man="1"/>
    <brk id="1021" max="5" man="1"/>
    <brk id="1038" max="5" man="1"/>
    <brk id="1056" max="5" man="1"/>
    <brk id="1077" max="5" man="1"/>
    <brk id="1089" max="5" man="1"/>
    <brk id="1124" max="5" man="1"/>
    <brk id="1139" max="5" man="1"/>
    <brk id="1183" max="5" man="1"/>
    <brk id="1200" max="5" man="1"/>
    <brk id="1215" max="5" man="1"/>
    <brk id="1234" max="5" man="1"/>
    <brk id="1244" max="5" man="1"/>
    <brk id="3069" max="5" man="1"/>
    <brk id="3350" max="5" man="1"/>
    <brk id="3444" max="5" man="1"/>
    <brk id="4666" max="5" man="1"/>
    <brk id="5140" max="5" man="1"/>
    <brk id="6411" max="5" man="1"/>
    <brk id="6424" max="5" man="1"/>
    <brk id="6440" max="5" man="1"/>
    <brk id="7171" max="16383" man="1"/>
  </rowBreaks>
  <ignoredErrors>
    <ignoredError sqref="F3634 F3632 F3637 F3866 F4356"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List1</vt:lpstr>
      <vt:lpstr>Sheet1</vt:lpstr>
      <vt:lpstr>List1!Print_Area</vt:lpstr>
    </vt:vector>
  </TitlesOfParts>
  <Company>GRADNJA d.o.o. Osijek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Snježana Podrumac</dc:creator>
  <cp:lastModifiedBy>Mario Zvono</cp:lastModifiedBy>
  <cp:lastPrinted>2018-06-04T12:29:56Z</cp:lastPrinted>
  <dcterms:created xsi:type="dcterms:W3CDTF">2012-11-19T12:59:23Z</dcterms:created>
  <dcterms:modified xsi:type="dcterms:W3CDTF">2018-06-04T12:50:19Z</dcterms:modified>
</cp:coreProperties>
</file>